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 activeTab="1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36" i="2" l="1"/>
  <c r="J18" i="2"/>
  <c r="J15" i="2"/>
  <c r="J14" i="2"/>
  <c r="H11" i="2"/>
  <c r="H26" i="2"/>
  <c r="M40" i="2" l="1"/>
  <c r="M39" i="2"/>
  <c r="M38" i="2"/>
  <c r="M37" i="2"/>
  <c r="M36" i="2"/>
  <c r="M35" i="2"/>
  <c r="M34" i="2"/>
  <c r="M32" i="2"/>
  <c r="M31" i="2"/>
  <c r="M30" i="2"/>
  <c r="M27" i="2"/>
  <c r="M26" i="2"/>
  <c r="M24" i="2"/>
  <c r="M23" i="2"/>
  <c r="M22" i="2"/>
  <c r="M21" i="2"/>
  <c r="M20" i="2"/>
  <c r="M19" i="2"/>
  <c r="M17" i="2"/>
  <c r="M16" i="2"/>
  <c r="M13" i="2"/>
  <c r="M12" i="2"/>
  <c r="M11" i="2"/>
  <c r="K40" i="2"/>
  <c r="K39" i="2"/>
  <c r="K38" i="2"/>
  <c r="K37" i="2"/>
  <c r="K36" i="2"/>
  <c r="K35" i="2"/>
  <c r="K33" i="2"/>
  <c r="K32" i="2"/>
  <c r="K31" i="2"/>
  <c r="K30" i="2"/>
  <c r="K29" i="2"/>
  <c r="K28" i="2"/>
  <c r="K27" i="2"/>
  <c r="K26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H28" i="2" l="1"/>
  <c r="H16" i="2"/>
  <c r="H14" i="2"/>
  <c r="F16" i="2"/>
  <c r="F28" i="2"/>
  <c r="F14" i="2" l="1"/>
  <c r="I115" i="1" l="1"/>
  <c r="I88" i="1"/>
  <c r="I142" i="1"/>
  <c r="I141" i="1" s="1"/>
  <c r="I131" i="1"/>
  <c r="I130" i="1" s="1"/>
  <c r="I127" i="1"/>
  <c r="I126" i="1" s="1"/>
  <c r="I110" i="1"/>
  <c r="I109" i="1" s="1"/>
  <c r="I103" i="1"/>
  <c r="I96" i="1"/>
  <c r="I95" i="1" s="1"/>
  <c r="I94" i="1" s="1"/>
  <c r="I93" i="1" s="1"/>
  <c r="I91" i="1"/>
  <c r="I74" i="1"/>
  <c r="I69" i="1"/>
  <c r="I68" i="1" s="1"/>
  <c r="I32" i="1"/>
  <c r="I24" i="1"/>
  <c r="I45" i="1"/>
  <c r="I44" i="1" s="1"/>
  <c r="H15" i="1"/>
  <c r="H153" i="1"/>
  <c r="H152" i="1" s="1"/>
  <c r="H151" i="1" s="1"/>
  <c r="H150" i="1" s="1"/>
  <c r="H146" i="1"/>
  <c r="H145" i="1" s="1"/>
  <c r="H142" i="1"/>
  <c r="H141" i="1" s="1"/>
  <c r="H136" i="1"/>
  <c r="H135" i="1" s="1"/>
  <c r="H131" i="1"/>
  <c r="H130" i="1" s="1"/>
  <c r="H127" i="1"/>
  <c r="H126" i="1" s="1"/>
  <c r="H115" i="1"/>
  <c r="H114" i="1" s="1"/>
  <c r="H113" i="1" s="1"/>
  <c r="H112" i="1" s="1"/>
  <c r="H110" i="1"/>
  <c r="H109" i="1" s="1"/>
  <c r="H108" i="1" s="1"/>
  <c r="H107" i="1" s="1"/>
  <c r="H106" i="1" s="1"/>
  <c r="H103" i="1"/>
  <c r="H102" i="1" s="1"/>
  <c r="H101" i="1" s="1"/>
  <c r="H100" i="1" s="1"/>
  <c r="H96" i="1"/>
  <c r="H95" i="1" s="1"/>
  <c r="H94" i="1" s="1"/>
  <c r="H91" i="1"/>
  <c r="H77" i="1"/>
  <c r="H74" i="1"/>
  <c r="H69" i="1"/>
  <c r="H63" i="1"/>
  <c r="H49" i="1"/>
  <c r="H55" i="1"/>
  <c r="H54" i="1" s="1"/>
  <c r="H52" i="1"/>
  <c r="H51" i="1" s="1"/>
  <c r="H73" i="1" l="1"/>
  <c r="H125" i="1"/>
  <c r="I125" i="1"/>
  <c r="L156" i="1"/>
  <c r="L155" i="1"/>
  <c r="L154" i="1"/>
  <c r="L147" i="1"/>
  <c r="L143" i="1"/>
  <c r="L142" i="1"/>
  <c r="L141" i="1"/>
  <c r="L139" i="1"/>
  <c r="L138" i="1"/>
  <c r="L137" i="1"/>
  <c r="L132" i="1"/>
  <c r="L131" i="1"/>
  <c r="L130" i="1"/>
  <c r="L129" i="1"/>
  <c r="L128" i="1"/>
  <c r="L127" i="1"/>
  <c r="L122" i="1"/>
  <c r="L116" i="1"/>
  <c r="L115" i="1"/>
  <c r="L111" i="1"/>
  <c r="L110" i="1"/>
  <c r="L109" i="1"/>
  <c r="L105" i="1"/>
  <c r="L104" i="1"/>
  <c r="L103" i="1"/>
  <c r="L97" i="1"/>
  <c r="L96" i="1"/>
  <c r="L95" i="1"/>
  <c r="L94" i="1"/>
  <c r="L93" i="1"/>
  <c r="L92" i="1"/>
  <c r="L91" i="1"/>
  <c r="L90" i="1"/>
  <c r="L89" i="1"/>
  <c r="L84" i="1"/>
  <c r="L78" i="1"/>
  <c r="L76" i="1"/>
  <c r="L75" i="1"/>
  <c r="L70" i="1"/>
  <c r="L69" i="1"/>
  <c r="L68" i="1"/>
  <c r="L67" i="1"/>
  <c r="L64" i="1"/>
  <c r="L60" i="1"/>
  <c r="L56" i="1"/>
  <c r="L53" i="1"/>
  <c r="L50" i="1"/>
  <c r="L49" i="1"/>
  <c r="L46" i="1"/>
  <c r="L45" i="1"/>
  <c r="L44" i="1"/>
  <c r="L43" i="1"/>
  <c r="L41" i="1"/>
  <c r="L39" i="1"/>
  <c r="L38" i="1"/>
  <c r="L37" i="1"/>
  <c r="L36" i="1"/>
  <c r="L35" i="1"/>
  <c r="L34" i="1"/>
  <c r="L33" i="1"/>
  <c r="L31" i="1"/>
  <c r="L30" i="1"/>
  <c r="L29" i="1"/>
  <c r="L27" i="1"/>
  <c r="L26" i="1"/>
  <c r="L25" i="1"/>
  <c r="L22" i="1"/>
  <c r="L21" i="1"/>
  <c r="L17" i="1"/>
  <c r="L16" i="1"/>
  <c r="J156" i="1"/>
  <c r="J155" i="1"/>
  <c r="J154" i="1"/>
  <c r="J147" i="1"/>
  <c r="J143" i="1"/>
  <c r="J142" i="1"/>
  <c r="J141" i="1"/>
  <c r="J139" i="1"/>
  <c r="J138" i="1"/>
  <c r="J137" i="1"/>
  <c r="J132" i="1"/>
  <c r="J131" i="1"/>
  <c r="J130" i="1"/>
  <c r="J129" i="1"/>
  <c r="J128" i="1"/>
  <c r="J127" i="1"/>
  <c r="J122" i="1"/>
  <c r="J116" i="1"/>
  <c r="J115" i="1"/>
  <c r="J111" i="1"/>
  <c r="J110" i="1"/>
  <c r="J109" i="1"/>
  <c r="J103" i="1"/>
  <c r="J97" i="1"/>
  <c r="J96" i="1"/>
  <c r="J95" i="1"/>
  <c r="J94" i="1"/>
  <c r="J92" i="1"/>
  <c r="J91" i="1"/>
  <c r="J90" i="1"/>
  <c r="J89" i="1"/>
  <c r="J84" i="1"/>
  <c r="J78" i="1"/>
  <c r="J76" i="1"/>
  <c r="J75" i="1"/>
  <c r="J70" i="1"/>
  <c r="J69" i="1"/>
  <c r="J67" i="1"/>
  <c r="J64" i="1"/>
  <c r="J60" i="1"/>
  <c r="J56" i="1"/>
  <c r="J53" i="1"/>
  <c r="J50" i="1"/>
  <c r="J49" i="1"/>
  <c r="J46" i="1"/>
  <c r="J43" i="1"/>
  <c r="J41" i="1"/>
  <c r="J39" i="1"/>
  <c r="J38" i="1"/>
  <c r="J37" i="1"/>
  <c r="J36" i="1"/>
  <c r="J35" i="1"/>
  <c r="J34" i="1"/>
  <c r="J33" i="1"/>
  <c r="J31" i="1"/>
  <c r="J30" i="1"/>
  <c r="J29" i="1"/>
  <c r="J27" i="1"/>
  <c r="J26" i="1"/>
  <c r="J25" i="1"/>
  <c r="J22" i="1"/>
  <c r="J21" i="1"/>
  <c r="J17" i="1"/>
  <c r="J16" i="1"/>
  <c r="K154" i="1"/>
  <c r="K147" i="1"/>
  <c r="K143" i="1"/>
  <c r="K142" i="1"/>
  <c r="K141" i="1"/>
  <c r="K139" i="1"/>
  <c r="K138" i="1"/>
  <c r="K137" i="1"/>
  <c r="K132" i="1"/>
  <c r="K131" i="1"/>
  <c r="K130" i="1"/>
  <c r="K129" i="1"/>
  <c r="K128" i="1"/>
  <c r="K127" i="1"/>
  <c r="K122" i="1"/>
  <c r="K116" i="1"/>
  <c r="K115" i="1"/>
  <c r="K111" i="1"/>
  <c r="K110" i="1"/>
  <c r="K109" i="1"/>
  <c r="K105" i="1"/>
  <c r="K104" i="1"/>
  <c r="K103" i="1"/>
  <c r="K97" i="1"/>
  <c r="K96" i="1"/>
  <c r="K95" i="1"/>
  <c r="K94" i="1"/>
  <c r="K92" i="1"/>
  <c r="K91" i="1"/>
  <c r="K90" i="1"/>
  <c r="K89" i="1"/>
  <c r="K84" i="1"/>
  <c r="K78" i="1"/>
  <c r="K76" i="1"/>
  <c r="K75" i="1"/>
  <c r="K70" i="1"/>
  <c r="K69" i="1"/>
  <c r="K67" i="1"/>
  <c r="K64" i="1"/>
  <c r="K56" i="1"/>
  <c r="K53" i="1"/>
  <c r="K50" i="1"/>
  <c r="K49" i="1"/>
  <c r="K46" i="1"/>
  <c r="K43" i="1"/>
  <c r="K41" i="1"/>
  <c r="K39" i="1"/>
  <c r="K38" i="1"/>
  <c r="K37" i="1"/>
  <c r="K36" i="1"/>
  <c r="K35" i="1"/>
  <c r="K29" i="1"/>
  <c r="K27" i="1"/>
  <c r="K26" i="1"/>
  <c r="K25" i="1"/>
  <c r="K22" i="1"/>
  <c r="K21" i="1"/>
  <c r="K17" i="1"/>
  <c r="K16" i="1"/>
  <c r="I28" i="1"/>
  <c r="I20" i="1"/>
  <c r="I66" i="1"/>
  <c r="I140" i="1"/>
  <c r="H14" i="1"/>
  <c r="H20" i="1"/>
  <c r="J20" i="1" s="1"/>
  <c r="H24" i="1"/>
  <c r="H28" i="1"/>
  <c r="H32" i="1"/>
  <c r="H40" i="1"/>
  <c r="H42" i="1"/>
  <c r="H45" i="1"/>
  <c r="J45" i="1" s="1"/>
  <c r="H48" i="1"/>
  <c r="H47" i="1" s="1"/>
  <c r="H62" i="1"/>
  <c r="H66" i="1"/>
  <c r="H65" i="1" s="1"/>
  <c r="H68" i="1"/>
  <c r="J68" i="1" s="1"/>
  <c r="H71" i="1"/>
  <c r="H93" i="1"/>
  <c r="J93" i="1" s="1"/>
  <c r="H83" i="1"/>
  <c r="H82" i="1" s="1"/>
  <c r="H81" i="1" s="1"/>
  <c r="H87" i="1"/>
  <c r="H86" i="1" s="1"/>
  <c r="H98" i="1"/>
  <c r="H121" i="1"/>
  <c r="H124" i="1"/>
  <c r="H123" i="1" s="1"/>
  <c r="H134" i="1"/>
  <c r="H140" i="1"/>
  <c r="J140" i="1" s="1"/>
  <c r="H148" i="1"/>
  <c r="H144" i="1"/>
  <c r="I146" i="1"/>
  <c r="G88" i="1"/>
  <c r="G85" i="1"/>
  <c r="F88" i="1"/>
  <c r="F85" i="1"/>
  <c r="E77" i="1"/>
  <c r="E153" i="1"/>
  <c r="E152" i="1" s="1"/>
  <c r="E145" i="1"/>
  <c r="E144" i="1" s="1"/>
  <c r="E146" i="1"/>
  <c r="E142" i="1"/>
  <c r="E141" i="1" s="1"/>
  <c r="E136" i="1"/>
  <c r="E135" i="1" s="1"/>
  <c r="E134" i="1" s="1"/>
  <c r="E131" i="1"/>
  <c r="E130" i="1" s="1"/>
  <c r="E127" i="1"/>
  <c r="E126" i="1" s="1"/>
  <c r="E121" i="1"/>
  <c r="E120" i="1" s="1"/>
  <c r="E119" i="1" s="1"/>
  <c r="E115" i="1"/>
  <c r="E114" i="1" s="1"/>
  <c r="E113" i="1" s="1"/>
  <c r="E110" i="1"/>
  <c r="E109" i="1" s="1"/>
  <c r="E103" i="1"/>
  <c r="G103" i="1" s="1"/>
  <c r="E96" i="1"/>
  <c r="E95" i="1" s="1"/>
  <c r="E91" i="1"/>
  <c r="E87" i="1"/>
  <c r="E82" i="1"/>
  <c r="E81" i="1" s="1"/>
  <c r="E83" i="1"/>
  <c r="G83" i="1" s="1"/>
  <c r="E74" i="1"/>
  <c r="G74" i="1" s="1"/>
  <c r="E69" i="1"/>
  <c r="E68" i="1" s="1"/>
  <c r="E66" i="1"/>
  <c r="E65" i="1" s="1"/>
  <c r="E63" i="1"/>
  <c r="E62" i="1" s="1"/>
  <c r="E54" i="1"/>
  <c r="E55" i="1"/>
  <c r="E51" i="1"/>
  <c r="G51" i="1" s="1"/>
  <c r="E52" i="1"/>
  <c r="E48" i="1"/>
  <c r="E45" i="1"/>
  <c r="E44" i="1" s="1"/>
  <c r="E42" i="1"/>
  <c r="E40" i="1"/>
  <c r="G40" i="1" s="1"/>
  <c r="E32" i="1"/>
  <c r="E28" i="1"/>
  <c r="G28" i="1" s="1"/>
  <c r="E24" i="1"/>
  <c r="E23" i="1" s="1"/>
  <c r="E20" i="1"/>
  <c r="E15" i="1"/>
  <c r="D152" i="1"/>
  <c r="D151" i="1" s="1"/>
  <c r="D150" i="1" s="1"/>
  <c r="D148" i="1" s="1"/>
  <c r="D145" i="1"/>
  <c r="D144" i="1" s="1"/>
  <c r="D141" i="1"/>
  <c r="D140" i="1" s="1"/>
  <c r="D135" i="1"/>
  <c r="D134" i="1" s="1"/>
  <c r="D130" i="1"/>
  <c r="D126" i="1"/>
  <c r="D120" i="1"/>
  <c r="D119" i="1" s="1"/>
  <c r="D114" i="1"/>
  <c r="D113" i="1" s="1"/>
  <c r="D112" i="1" s="1"/>
  <c r="D98" i="1" s="1"/>
  <c r="D109" i="1"/>
  <c r="D108" i="1" s="1"/>
  <c r="D107" i="1" s="1"/>
  <c r="D102" i="1"/>
  <c r="D101" i="1" s="1"/>
  <c r="D95" i="1"/>
  <c r="D94" i="1" s="1"/>
  <c r="D87" i="1"/>
  <c r="D86" i="1" s="1"/>
  <c r="D23" i="1"/>
  <c r="D14" i="1"/>
  <c r="D79" i="1"/>
  <c r="D61" i="1"/>
  <c r="D18" i="1"/>
  <c r="D13" i="1"/>
  <c r="G23" i="1" l="1"/>
  <c r="F23" i="1"/>
  <c r="G65" i="1"/>
  <c r="F65" i="1"/>
  <c r="G81" i="1"/>
  <c r="F81" i="1"/>
  <c r="G126" i="1"/>
  <c r="F126" i="1"/>
  <c r="E125" i="1"/>
  <c r="G141" i="1"/>
  <c r="F141" i="1"/>
  <c r="E140" i="1"/>
  <c r="E19" i="1"/>
  <c r="G62" i="1"/>
  <c r="F62" i="1"/>
  <c r="E61" i="1"/>
  <c r="G68" i="1"/>
  <c r="F68" i="1"/>
  <c r="G95" i="1"/>
  <c r="E94" i="1"/>
  <c r="F95" i="1"/>
  <c r="G109" i="1"/>
  <c r="F109" i="1"/>
  <c r="E108" i="1"/>
  <c r="G113" i="1"/>
  <c r="F113" i="1"/>
  <c r="E112" i="1"/>
  <c r="G119" i="1"/>
  <c r="F119" i="1"/>
  <c r="G130" i="1"/>
  <c r="F130" i="1"/>
  <c r="G134" i="1"/>
  <c r="F134" i="1"/>
  <c r="G152" i="1"/>
  <c r="F152" i="1"/>
  <c r="E151" i="1"/>
  <c r="G144" i="1"/>
  <c r="F144" i="1"/>
  <c r="G32" i="1"/>
  <c r="F32" i="1"/>
  <c r="F42" i="1"/>
  <c r="G42" i="1"/>
  <c r="G48" i="1"/>
  <c r="F48" i="1"/>
  <c r="G54" i="1"/>
  <c r="F54" i="1"/>
  <c r="G87" i="1"/>
  <c r="F87" i="1"/>
  <c r="D11" i="1"/>
  <c r="D125" i="1"/>
  <c r="D124" i="1" s="1"/>
  <c r="D123" i="1" s="1"/>
  <c r="D133" i="1"/>
  <c r="E14" i="1"/>
  <c r="G15" i="1"/>
  <c r="G44" i="1"/>
  <c r="F44" i="1"/>
  <c r="E47" i="1"/>
  <c r="E86" i="1"/>
  <c r="G91" i="1"/>
  <c r="F91" i="1"/>
  <c r="E102" i="1"/>
  <c r="G115" i="1"/>
  <c r="F115" i="1"/>
  <c r="G121" i="1"/>
  <c r="F121" i="1"/>
  <c r="G136" i="1"/>
  <c r="F136" i="1"/>
  <c r="G146" i="1"/>
  <c r="F146" i="1"/>
  <c r="F28" i="1"/>
  <c r="G20" i="1"/>
  <c r="F20" i="1"/>
  <c r="G24" i="1"/>
  <c r="F24" i="1"/>
  <c r="G82" i="1"/>
  <c r="F82" i="1"/>
  <c r="G96" i="1"/>
  <c r="F96" i="1"/>
  <c r="G110" i="1"/>
  <c r="F110" i="1"/>
  <c r="G114" i="1"/>
  <c r="G120" i="1"/>
  <c r="G127" i="1"/>
  <c r="F127" i="1"/>
  <c r="G131" i="1"/>
  <c r="F131" i="1"/>
  <c r="G135" i="1"/>
  <c r="F135" i="1"/>
  <c r="G142" i="1"/>
  <c r="F142" i="1"/>
  <c r="G145" i="1"/>
  <c r="F145" i="1"/>
  <c r="G153" i="1"/>
  <c r="F153" i="1"/>
  <c r="E73" i="1"/>
  <c r="F15" i="1"/>
  <c r="F40" i="1"/>
  <c r="F51" i="1"/>
  <c r="F74" i="1"/>
  <c r="F83" i="1"/>
  <c r="F103" i="1"/>
  <c r="F114" i="1"/>
  <c r="F120" i="1"/>
  <c r="I145" i="1"/>
  <c r="H44" i="1"/>
  <c r="J44" i="1" s="1"/>
  <c r="K140" i="1"/>
  <c r="K45" i="1"/>
  <c r="L66" i="1"/>
  <c r="K146" i="1"/>
  <c r="J146" i="1"/>
  <c r="L146" i="1"/>
  <c r="L140" i="1"/>
  <c r="K28" i="1"/>
  <c r="L28" i="1"/>
  <c r="J28" i="1"/>
  <c r="L20" i="1"/>
  <c r="H13" i="1"/>
  <c r="H133" i="1"/>
  <c r="H120" i="1"/>
  <c r="K93" i="1"/>
  <c r="H85" i="1"/>
  <c r="H79" i="1" s="1"/>
  <c r="K68" i="1"/>
  <c r="K66" i="1"/>
  <c r="J66" i="1"/>
  <c r="H61" i="1"/>
  <c r="K44" i="1"/>
  <c r="H23" i="1"/>
  <c r="K20" i="1"/>
  <c r="E133" i="1"/>
  <c r="D117" i="1"/>
  <c r="D10" i="1" s="1"/>
  <c r="D118" i="1" s="1"/>
  <c r="C11" i="1"/>
  <c r="C117" i="1"/>
  <c r="C98" i="1"/>
  <c r="C79" i="1"/>
  <c r="D149" i="1" l="1"/>
  <c r="D72" i="1"/>
  <c r="D80" i="1"/>
  <c r="D99" i="1"/>
  <c r="I144" i="1"/>
  <c r="L145" i="1"/>
  <c r="J145" i="1"/>
  <c r="K145" i="1"/>
  <c r="E71" i="1"/>
  <c r="G73" i="1"/>
  <c r="F73" i="1"/>
  <c r="G133" i="1"/>
  <c r="F133" i="1"/>
  <c r="G86" i="1"/>
  <c r="F86" i="1"/>
  <c r="D12" i="1"/>
  <c r="G108" i="1"/>
  <c r="F108" i="1"/>
  <c r="E107" i="1"/>
  <c r="G94" i="1"/>
  <c r="F94" i="1"/>
  <c r="E93" i="1"/>
  <c r="G61" i="1"/>
  <c r="F61" i="1"/>
  <c r="G140" i="1"/>
  <c r="F140" i="1"/>
  <c r="G102" i="1"/>
  <c r="F102" i="1"/>
  <c r="E101" i="1"/>
  <c r="G47" i="1"/>
  <c r="F47" i="1"/>
  <c r="E13" i="1"/>
  <c r="G14" i="1"/>
  <c r="F14" i="1"/>
  <c r="G151" i="1"/>
  <c r="F151" i="1"/>
  <c r="E150" i="1"/>
  <c r="G112" i="1"/>
  <c r="F112" i="1"/>
  <c r="E18" i="1"/>
  <c r="G19" i="1"/>
  <c r="F19" i="1"/>
  <c r="E124" i="1"/>
  <c r="G125" i="1"/>
  <c r="F125" i="1"/>
  <c r="H119" i="1"/>
  <c r="H19" i="1"/>
  <c r="H18" i="1" s="1"/>
  <c r="H11" i="1" s="1"/>
  <c r="C10" i="1"/>
  <c r="L41" i="2"/>
  <c r="L40" i="2"/>
  <c r="L39" i="2"/>
  <c r="L38" i="2"/>
  <c r="L36" i="2"/>
  <c r="L34" i="2"/>
  <c r="L33" i="2"/>
  <c r="L32" i="2"/>
  <c r="L29" i="2"/>
  <c r="L28" i="2"/>
  <c r="L27" i="2"/>
  <c r="L24" i="2"/>
  <c r="L22" i="2"/>
  <c r="L21" i="2"/>
  <c r="L20" i="2"/>
  <c r="L18" i="2"/>
  <c r="L17" i="2"/>
  <c r="L15" i="2"/>
  <c r="L14" i="2"/>
  <c r="L13" i="2"/>
  <c r="J41" i="2"/>
  <c r="J40" i="2"/>
  <c r="J39" i="2"/>
  <c r="J38" i="2"/>
  <c r="J33" i="2"/>
  <c r="J32" i="2"/>
  <c r="J29" i="2"/>
  <c r="J28" i="2"/>
  <c r="J27" i="2"/>
  <c r="J24" i="2"/>
  <c r="J22" i="2"/>
  <c r="J21" i="2"/>
  <c r="J20" i="2"/>
  <c r="J17" i="2"/>
  <c r="J13" i="2"/>
  <c r="H35" i="2"/>
  <c r="C12" i="1" l="1"/>
  <c r="C72" i="1"/>
  <c r="C149" i="1"/>
  <c r="C118" i="1"/>
  <c r="C99" i="1"/>
  <c r="C80" i="1"/>
  <c r="G18" i="1"/>
  <c r="F18" i="1"/>
  <c r="G13" i="1"/>
  <c r="F13" i="1"/>
  <c r="E11" i="1"/>
  <c r="E79" i="1"/>
  <c r="G93" i="1"/>
  <c r="F93" i="1"/>
  <c r="G71" i="1"/>
  <c r="F71" i="1"/>
  <c r="E123" i="1"/>
  <c r="G124" i="1"/>
  <c r="F124" i="1"/>
  <c r="G150" i="1"/>
  <c r="F150" i="1"/>
  <c r="E148" i="1"/>
  <c r="G101" i="1"/>
  <c r="F101" i="1"/>
  <c r="E100" i="1"/>
  <c r="G107" i="1"/>
  <c r="E106" i="1"/>
  <c r="F107" i="1"/>
  <c r="H117" i="1"/>
  <c r="E28" i="2"/>
  <c r="E14" i="2"/>
  <c r="E16" i="2"/>
  <c r="C12" i="2"/>
  <c r="C37" i="2"/>
  <c r="C35" i="2"/>
  <c r="L35" i="2" s="1"/>
  <c r="C31" i="2"/>
  <c r="C30" i="2" s="1"/>
  <c r="C26" i="2"/>
  <c r="C25" i="2" s="1"/>
  <c r="C23" i="2"/>
  <c r="C19" i="2"/>
  <c r="C16" i="2"/>
  <c r="G148" i="1" l="1"/>
  <c r="F148" i="1"/>
  <c r="G79" i="1"/>
  <c r="F79" i="1"/>
  <c r="E98" i="1"/>
  <c r="G106" i="1"/>
  <c r="F106" i="1"/>
  <c r="G100" i="1"/>
  <c r="F100" i="1"/>
  <c r="G123" i="1"/>
  <c r="F123" i="1"/>
  <c r="E117" i="1"/>
  <c r="G11" i="1"/>
  <c r="F11" i="1"/>
  <c r="H10" i="1"/>
  <c r="C11" i="2"/>
  <c r="C10" i="2" l="1"/>
  <c r="H99" i="1"/>
  <c r="H149" i="1"/>
  <c r="H80" i="1"/>
  <c r="H118" i="1"/>
  <c r="E99" i="1"/>
  <c r="H12" i="1"/>
  <c r="H72" i="1"/>
  <c r="G98" i="1"/>
  <c r="F98" i="1"/>
  <c r="E10" i="1"/>
  <c r="G117" i="1"/>
  <c r="F117" i="1"/>
  <c r="I153" i="1"/>
  <c r="I136" i="1"/>
  <c r="I135" i="1" s="1"/>
  <c r="I114" i="1"/>
  <c r="I108" i="1"/>
  <c r="I83" i="1"/>
  <c r="I15" i="1"/>
  <c r="I77" i="1"/>
  <c r="I73" i="1" s="1"/>
  <c r="I59" i="1"/>
  <c r="I42" i="1"/>
  <c r="I40" i="1"/>
  <c r="I55" i="1"/>
  <c r="I48" i="1"/>
  <c r="I52" i="1"/>
  <c r="C42" i="2" l="1"/>
  <c r="D10" i="2" s="1"/>
  <c r="E118" i="1"/>
  <c r="E149" i="1"/>
  <c r="E80" i="1"/>
  <c r="E72" i="1"/>
  <c r="F10" i="1"/>
  <c r="G10" i="1"/>
  <c r="E12" i="1"/>
  <c r="I23" i="1"/>
  <c r="I113" i="1"/>
  <c r="J114" i="1"/>
  <c r="L114" i="1"/>
  <c r="K114" i="1"/>
  <c r="I152" i="1"/>
  <c r="L153" i="1"/>
  <c r="J153" i="1"/>
  <c r="K153" i="1"/>
  <c r="L135" i="1"/>
  <c r="J135" i="1"/>
  <c r="K135" i="1"/>
  <c r="I134" i="1"/>
  <c r="K136" i="1"/>
  <c r="L136" i="1"/>
  <c r="J136" i="1"/>
  <c r="L126" i="1"/>
  <c r="J126" i="1"/>
  <c r="K126" i="1"/>
  <c r="I107" i="1"/>
  <c r="J108" i="1"/>
  <c r="L108" i="1"/>
  <c r="K108" i="1"/>
  <c r="K88" i="1"/>
  <c r="L88" i="1"/>
  <c r="J88" i="1"/>
  <c r="L83" i="1"/>
  <c r="I82" i="1"/>
  <c r="K83" i="1"/>
  <c r="J83" i="1"/>
  <c r="L74" i="1"/>
  <c r="J74" i="1"/>
  <c r="K74" i="1"/>
  <c r="J77" i="1"/>
  <c r="L77" i="1"/>
  <c r="K77" i="1"/>
  <c r="I58" i="1"/>
  <c r="L59" i="1"/>
  <c r="J59" i="1"/>
  <c r="I54" i="1"/>
  <c r="J55" i="1"/>
  <c r="K55" i="1"/>
  <c r="L55" i="1"/>
  <c r="L52" i="1"/>
  <c r="J52" i="1"/>
  <c r="K52" i="1"/>
  <c r="L48" i="1"/>
  <c r="J48" i="1"/>
  <c r="K48" i="1"/>
  <c r="L42" i="1"/>
  <c r="K42" i="1"/>
  <c r="J42" i="1"/>
  <c r="L40" i="1"/>
  <c r="J40" i="1"/>
  <c r="K40" i="1"/>
  <c r="L24" i="1"/>
  <c r="K24" i="1"/>
  <c r="J24" i="1"/>
  <c r="L15" i="1"/>
  <c r="I14" i="1"/>
  <c r="J15" i="1"/>
  <c r="K15" i="1"/>
  <c r="D34" i="2" l="1"/>
  <c r="D25" i="2"/>
  <c r="D19" i="2"/>
  <c r="D12" i="2"/>
  <c r="D23" i="2"/>
  <c r="D37" i="2"/>
  <c r="D31" i="2"/>
  <c r="D16" i="2"/>
  <c r="D30" i="2"/>
  <c r="D26" i="2"/>
  <c r="D35" i="2"/>
  <c r="D11" i="2"/>
  <c r="I112" i="1"/>
  <c r="L113" i="1"/>
  <c r="K113" i="1"/>
  <c r="J113" i="1"/>
  <c r="I151" i="1"/>
  <c r="K152" i="1"/>
  <c r="L152" i="1"/>
  <c r="J152" i="1"/>
  <c r="K134" i="1"/>
  <c r="L134" i="1"/>
  <c r="J134" i="1"/>
  <c r="I106" i="1"/>
  <c r="L107" i="1"/>
  <c r="K107" i="1"/>
  <c r="J107" i="1"/>
  <c r="L82" i="1"/>
  <c r="J82" i="1"/>
  <c r="K82" i="1"/>
  <c r="J73" i="1"/>
  <c r="L73" i="1"/>
  <c r="K73" i="1"/>
  <c r="I57" i="1"/>
  <c r="J58" i="1"/>
  <c r="L58" i="1"/>
  <c r="L54" i="1"/>
  <c r="J54" i="1"/>
  <c r="K54" i="1"/>
  <c r="L14" i="1"/>
  <c r="J14" i="1"/>
  <c r="K14" i="1"/>
  <c r="H37" i="2"/>
  <c r="F37" i="2"/>
  <c r="E37" i="2"/>
  <c r="L37" i="2" l="1"/>
  <c r="H31" i="2"/>
  <c r="J37" i="2"/>
  <c r="M112" i="1"/>
  <c r="J112" i="1"/>
  <c r="L112" i="1"/>
  <c r="K112" i="1"/>
  <c r="I150" i="1"/>
  <c r="L151" i="1"/>
  <c r="J151" i="1"/>
  <c r="K151" i="1"/>
  <c r="J106" i="1"/>
  <c r="M106" i="1"/>
  <c r="L106" i="1"/>
  <c r="K106" i="1"/>
  <c r="L57" i="1"/>
  <c r="M57" i="1"/>
  <c r="J57" i="1"/>
  <c r="I148" i="1" l="1"/>
  <c r="K150" i="1"/>
  <c r="L150" i="1"/>
  <c r="J150" i="1"/>
  <c r="I121" i="1"/>
  <c r="I102" i="1"/>
  <c r="I87" i="1"/>
  <c r="I86" i="1" s="1"/>
  <c r="I85" i="1" s="1"/>
  <c r="I81" i="1"/>
  <c r="I71" i="1"/>
  <c r="I63" i="1"/>
  <c r="I51" i="1"/>
  <c r="I13" i="1"/>
  <c r="M85" i="1" l="1"/>
  <c r="L85" i="1"/>
  <c r="K85" i="1"/>
  <c r="J85" i="1"/>
  <c r="I62" i="1"/>
  <c r="L63" i="1"/>
  <c r="J63" i="1"/>
  <c r="K63" i="1"/>
  <c r="M148" i="1"/>
  <c r="L148" i="1"/>
  <c r="K148" i="1"/>
  <c r="J148" i="1"/>
  <c r="L144" i="1"/>
  <c r="J144" i="1"/>
  <c r="K144" i="1"/>
  <c r="I133" i="1"/>
  <c r="I124" i="1"/>
  <c r="L125" i="1"/>
  <c r="J125" i="1"/>
  <c r="K125" i="1"/>
  <c r="I120" i="1"/>
  <c r="L121" i="1"/>
  <c r="J121" i="1"/>
  <c r="K121" i="1"/>
  <c r="I101" i="1"/>
  <c r="J102" i="1"/>
  <c r="K102" i="1"/>
  <c r="L102" i="1"/>
  <c r="L87" i="1"/>
  <c r="K87" i="1"/>
  <c r="J87" i="1"/>
  <c r="L81" i="1"/>
  <c r="M81" i="1"/>
  <c r="I79" i="1"/>
  <c r="J81" i="1"/>
  <c r="K81" i="1"/>
  <c r="L71" i="1"/>
  <c r="M71" i="1"/>
  <c r="J71" i="1"/>
  <c r="K71" i="1"/>
  <c r="I47" i="1"/>
  <c r="L51" i="1"/>
  <c r="J51" i="1"/>
  <c r="K51" i="1"/>
  <c r="L32" i="1"/>
  <c r="J32" i="1"/>
  <c r="K32" i="1"/>
  <c r="M13" i="1"/>
  <c r="L13" i="1"/>
  <c r="K13" i="1"/>
  <c r="J13" i="1"/>
  <c r="I65" i="1"/>
  <c r="L65" i="1" l="1"/>
  <c r="K65" i="1"/>
  <c r="J65" i="1"/>
  <c r="L62" i="1"/>
  <c r="I61" i="1"/>
  <c r="J62" i="1"/>
  <c r="K62" i="1"/>
  <c r="M133" i="1"/>
  <c r="K133" i="1"/>
  <c r="L133" i="1"/>
  <c r="J133" i="1"/>
  <c r="I123" i="1"/>
  <c r="L124" i="1"/>
  <c r="J124" i="1"/>
  <c r="K124" i="1"/>
  <c r="I119" i="1"/>
  <c r="L120" i="1"/>
  <c r="K120" i="1"/>
  <c r="J120" i="1"/>
  <c r="I100" i="1"/>
  <c r="L101" i="1"/>
  <c r="J101" i="1"/>
  <c r="K101" i="1"/>
  <c r="L86" i="1"/>
  <c r="J86" i="1"/>
  <c r="K86" i="1"/>
  <c r="M79" i="1"/>
  <c r="L79" i="1"/>
  <c r="J79" i="1"/>
  <c r="K79" i="1"/>
  <c r="L47" i="1"/>
  <c r="J47" i="1"/>
  <c r="K47" i="1"/>
  <c r="I19" i="1"/>
  <c r="K23" i="1"/>
  <c r="L23" i="1"/>
  <c r="J23" i="1"/>
  <c r="H25" i="2" l="1"/>
  <c r="L26" i="2"/>
  <c r="M61" i="1"/>
  <c r="L61" i="1"/>
  <c r="J61" i="1"/>
  <c r="K61" i="1"/>
  <c r="L123" i="1"/>
  <c r="M123" i="1"/>
  <c r="K123" i="1"/>
  <c r="J123" i="1"/>
  <c r="L119" i="1"/>
  <c r="M119" i="1"/>
  <c r="J119" i="1"/>
  <c r="K119" i="1"/>
  <c r="I117" i="1"/>
  <c r="J100" i="1"/>
  <c r="K100" i="1"/>
  <c r="I98" i="1"/>
  <c r="M100" i="1"/>
  <c r="L100" i="1"/>
  <c r="K19" i="1"/>
  <c r="I18" i="1"/>
  <c r="J19" i="1"/>
  <c r="L19" i="1"/>
  <c r="F26" i="2"/>
  <c r="G37" i="2"/>
  <c r="E26" i="2"/>
  <c r="E25" i="2" s="1"/>
  <c r="L25" i="2" l="1"/>
  <c r="M25" i="2"/>
  <c r="K25" i="2"/>
  <c r="F25" i="2"/>
  <c r="J25" i="2" s="1"/>
  <c r="J26" i="2"/>
  <c r="M117" i="1"/>
  <c r="L117" i="1"/>
  <c r="K117" i="1"/>
  <c r="J117" i="1"/>
  <c r="M98" i="1"/>
  <c r="L98" i="1"/>
  <c r="J98" i="1"/>
  <c r="K98" i="1"/>
  <c r="J18" i="1"/>
  <c r="K18" i="1"/>
  <c r="L18" i="1"/>
  <c r="M18" i="1"/>
  <c r="I11" i="1"/>
  <c r="I10" i="1" l="1"/>
  <c r="L11" i="1"/>
  <c r="K11" i="1"/>
  <c r="M11" i="1"/>
  <c r="J11" i="1"/>
  <c r="G41" i="2"/>
  <c r="G36" i="2"/>
  <c r="G33" i="2"/>
  <c r="G27" i="2"/>
  <c r="G24" i="2"/>
  <c r="G22" i="2"/>
  <c r="G21" i="2"/>
  <c r="G20" i="2"/>
  <c r="G17" i="2"/>
  <c r="G13" i="2"/>
  <c r="F35" i="2"/>
  <c r="F31" i="2" s="1"/>
  <c r="F23" i="2"/>
  <c r="F19" i="2"/>
  <c r="F12" i="2"/>
  <c r="F11" i="2" l="1"/>
  <c r="F10" i="2" s="1"/>
  <c r="J35" i="2"/>
  <c r="I118" i="1"/>
  <c r="I149" i="1"/>
  <c r="I80" i="1"/>
  <c r="I99" i="1"/>
  <c r="I12" i="1"/>
  <c r="I72" i="1"/>
  <c r="M10" i="1"/>
  <c r="J10" i="1"/>
  <c r="L10" i="1"/>
  <c r="K10" i="1"/>
  <c r="E35" i="2"/>
  <c r="F30" i="2" l="1"/>
  <c r="G35" i="2"/>
  <c r="H23" i="2"/>
  <c r="H19" i="2"/>
  <c r="H12" i="2"/>
  <c r="E31" i="2"/>
  <c r="E30" i="2" s="1"/>
  <c r="E23" i="2"/>
  <c r="G23" i="2" s="1"/>
  <c r="E19" i="2"/>
  <c r="E12" i="2"/>
  <c r="E11" i="2" l="1"/>
  <c r="L31" i="2"/>
  <c r="J31" i="2"/>
  <c r="L23" i="2"/>
  <c r="J23" i="2"/>
  <c r="L19" i="2"/>
  <c r="J19" i="2"/>
  <c r="L16" i="2"/>
  <c r="J16" i="2"/>
  <c r="L12" i="2"/>
  <c r="J12" i="2"/>
  <c r="F42" i="2"/>
  <c r="H30" i="2"/>
  <c r="G12" i="2"/>
  <c r="G19" i="2"/>
  <c r="G26" i="2"/>
  <c r="G16" i="2"/>
  <c r="G32" i="2"/>
  <c r="L30" i="2" l="1"/>
  <c r="J30" i="2"/>
  <c r="H10" i="2"/>
  <c r="L11" i="2"/>
  <c r="J11" i="2"/>
  <c r="E10" i="2"/>
  <c r="E42" i="2" s="1"/>
  <c r="G11" i="2"/>
  <c r="G31" i="2"/>
  <c r="G25" i="2"/>
  <c r="H42" i="2" l="1"/>
  <c r="I37" i="2" s="1"/>
  <c r="M10" i="2"/>
  <c r="L10" i="2"/>
  <c r="J10" i="2"/>
  <c r="K10" i="2"/>
  <c r="G10" i="2"/>
  <c r="G42" i="2"/>
  <c r="G30" i="2"/>
  <c r="I31" i="2" l="1"/>
  <c r="I19" i="2"/>
  <c r="I10" i="2"/>
  <c r="I23" i="2"/>
  <c r="I35" i="2"/>
  <c r="L42" i="2"/>
  <c r="I30" i="2"/>
  <c r="I11" i="2"/>
  <c r="I25" i="2"/>
  <c r="I16" i="2"/>
  <c r="I26" i="2"/>
  <c r="J42" i="2"/>
  <c r="I14" i="2"/>
  <c r="M42" i="2"/>
  <c r="K42" i="2"/>
</calcChain>
</file>

<file path=xl/sharedStrings.xml><?xml version="1.0" encoding="utf-8"?>
<sst xmlns="http://schemas.openxmlformats.org/spreadsheetml/2006/main" count="412" uniqueCount="327">
  <si>
    <t>АНАЛИЗ</t>
  </si>
  <si>
    <t>Наименование показателя</t>
  </si>
  <si>
    <t>Код бюджетной классификации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</si>
  <si>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</si>
  <si>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</si>
  <si>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</si>
  <si>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</si>
  <si>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</si>
  <si>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</si>
  <si>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</si>
  <si>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</si>
  <si>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</si>
  <si>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</si>
  <si>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</si>
  <si>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</si>
  <si>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</si>
  <si>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</si>
  <si>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</si>
  <si>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</si>
  <si>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Обеспечение проведение выборов</t>
  </si>
  <si>
    <t>Благоустройство</t>
  </si>
  <si>
    <t>Уличное освещение</t>
  </si>
  <si>
    <t>Коммунальные услуги</t>
  </si>
  <si>
    <t>Организация и содержание мест захоронения</t>
  </si>
  <si>
    <t>Прочие мероприятия по благоустройству</t>
  </si>
  <si>
    <t>Функционирование высшего должностного лица субъекта Российской Федерации и муниципального образования</t>
  </si>
  <si>
    <t>БЕЗВОЗМЕЗДНЫЕ ПОСТУПЛЕНИЯ ОТ ДРУГИХ БЮДЖЕТОВ БЮДЖЕТНОЙ СИСТЕМЫ РОССИЙСКОЙ ФЕДЕРАЦИИ</t>
  </si>
  <si>
    <t xml:space="preserve">Иные межбюджетные трансферты 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</si>
  <si>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</si>
  <si>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</si>
  <si>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</si>
  <si>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</si>
  <si>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</si>
  <si>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</si>
  <si>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182 1 01 02000 00 0000 000</t>
  </si>
  <si>
    <t>НАЛОГИ НА СОВОКУПНЫЙ ДОХОД</t>
  </si>
  <si>
    <t>182 1 05 00000 00 0000 000</t>
  </si>
  <si>
    <t>Налог,взимаемый в связи с применением упрощенной системы налогообложения</t>
  </si>
  <si>
    <t>182 1 05 01000 00 0000 000</t>
  </si>
  <si>
    <t>НАЛОГ НА ИМУЩЕСТВО</t>
  </si>
  <si>
    <t>Налог на имущество физических лиц</t>
  </si>
  <si>
    <t>182 1 06 00000 00 0000 000</t>
  </si>
  <si>
    <t>Земельный налог</t>
  </si>
  <si>
    <t>Транспортный налог</t>
  </si>
  <si>
    <t>ГОСУДАРСТВЕННАЯ ПОШЛИНА</t>
  </si>
  <si>
    <t>Госпошлина за совершение нотариальных действий</t>
  </si>
  <si>
    <t>182 1 06 01000 00 0000 110</t>
  </si>
  <si>
    <t>182 1 06 06000 00 0000 110</t>
  </si>
  <si>
    <t>182 1 06 04000 02 0000 110</t>
  </si>
  <si>
    <t xml:space="preserve">ДОХОДЫ ОТ ИСПОЛЬЗОВАНИЯ ИМУЩЕСТВА ,НАХОДЯЩЕГОСЯ В ГОСУДАРСТВЕННОЙ И МУНИЦИПАЛЬНОЙ СОБСТВЕННОСТИ </t>
  </si>
  <si>
    <t>Доходы ,получаемые  в виде арендной платы за земельные участки,государственная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</si>
  <si>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000 1 11 00000 00 0000 000</t>
  </si>
  <si>
    <t xml:space="preserve">БЕЗВОЗМЕЗДНЫЕ ПОСТУПЛЕНИЯ </t>
  </si>
  <si>
    <t>Дотации от других бюджетов бюджетной системы Российской Федерации</t>
  </si>
  <si>
    <t>Межбюджетные трансферты ,передаваемые бюджетам поселений на реализацию дополнительных мероприятий, направленных на снижение напряженности труда.</t>
  </si>
  <si>
    <t>ВСЕГО ДОХОДОВ</t>
  </si>
  <si>
    <t>Приложение №2</t>
  </si>
  <si>
    <t>000 1 08 00000 00 0000 110</t>
  </si>
  <si>
    <t>000 1 08 04020 01 1000 110</t>
  </si>
  <si>
    <t>Прочие безвозмездные поступления в бюджеты поселений</t>
  </si>
  <si>
    <t>Иные межбюджетные трансферты</t>
  </si>
  <si>
    <t>Национальная безопасность и правоохранительная деятельность</t>
  </si>
  <si>
    <t>Жилищное хозяйство</t>
  </si>
  <si>
    <t>Коммунальное хозяйство</t>
  </si>
  <si>
    <t>Мероприятия в области коммунального хозяйства</t>
  </si>
  <si>
    <t>Дотации бюджетам поселений на выравнивангие бюджетной обеспеченности (РФФПП)</t>
  </si>
  <si>
    <t>НАЛОГОВЫЕ ДОХОДЫ</t>
  </si>
  <si>
    <t>НЕНАЛОГОВЫЕ ДОХОДЫ</t>
  </si>
  <si>
    <t>Прочие субсидии бюджетам поселений</t>
  </si>
  <si>
    <t>Приложение №3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</si>
  <si>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</si>
  <si>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</si>
  <si>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</si>
  <si>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</si>
  <si>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</si>
  <si>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</si>
  <si>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</si>
  <si>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</si>
  <si>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</si>
  <si>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Закон Хабаровского края от24.10.2010№49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</si>
  <si>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Перечисления другим бюджетам бюджетной системы Российской Федерации</t>
  </si>
  <si>
    <t>Проведение выборов в представительные органы муниципального образования</t>
  </si>
  <si>
    <t>Другие общегосударственные расходы</t>
  </si>
  <si>
    <t>Реализация государственных функций , связанных с общегосударственным управлением</t>
  </si>
  <si>
    <t>Национальная оборона</t>
  </si>
  <si>
    <t>Осуществление первичного воинского учета</t>
  </si>
  <si>
    <t xml:space="preserve">Органы юстиции </t>
  </si>
  <si>
    <t>Государственная регистрация актов гражданского состояния</t>
  </si>
  <si>
    <t>Предупреждение и ликвидация последствий чрежвычайных ситуаций природного и стихийных бедствий техногенного характера, гражданская оборона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</si>
  <si>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</si>
  <si>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</si>
  <si>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</si>
  <si>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>Поддержка коммунального  хозяйства</t>
  </si>
  <si>
    <t>Другие вопросы в области экономики</t>
  </si>
  <si>
    <t xml:space="preserve">Инспектор </t>
  </si>
  <si>
    <t>Дорожное хозяйство (дорожные фонды)</t>
  </si>
  <si>
    <t>Субвенции бюджетам поселений  на государственную регистрацию  актов гражданского  состояния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</si>
  <si>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</si>
  <si>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поселений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</si>
  <si>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</si>
  <si>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</si>
  <si>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</si>
  <si>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Резервные средства</t>
  </si>
  <si>
    <t>Культура и кинематография</t>
  </si>
  <si>
    <t>923 08 00 0000000 000 000</t>
  </si>
  <si>
    <t xml:space="preserve">Культура </t>
  </si>
  <si>
    <t>923 08 01 0000000 000 000</t>
  </si>
  <si>
    <t>Социальное обеспечение населения</t>
  </si>
  <si>
    <t>(в рублях)</t>
  </si>
  <si>
    <t>( в рублях)</t>
  </si>
  <si>
    <t>923 1 11 05010 10 0000 120</t>
  </si>
  <si>
    <t>923 2 00 00000 00 0000 000</t>
  </si>
  <si>
    <t>923 2 02 00000 00 0000 000</t>
  </si>
  <si>
    <t>923 2 02 01000 00 0000 151</t>
  </si>
  <si>
    <t>923 2 02 01001 10 0000 151</t>
  </si>
  <si>
    <t>23 2 02 02999 10 0000 151</t>
  </si>
  <si>
    <t>9232 02 04000 00 0000 151</t>
  </si>
  <si>
    <t>23 2 02 04999 10 0000 151</t>
  </si>
  <si>
    <t>923 2 02 03000 10 0000 151</t>
  </si>
  <si>
    <t>923 2 02 03003 10 0000 151</t>
  </si>
  <si>
    <t>923 2 02 03015 10 0000 151</t>
  </si>
  <si>
    <t>923 2 02 03024 10 0000 151</t>
  </si>
  <si>
    <t>923 2 07 05000 10 0000 180</t>
  </si>
  <si>
    <t>Социальная политика</t>
  </si>
  <si>
    <t>92301 00 0000000 000 000</t>
  </si>
  <si>
    <t>923 01 02 0000000 000 000</t>
  </si>
  <si>
    <t>923 01 07 0020000 000 000</t>
  </si>
  <si>
    <t>923 01 07 0020002 000 000</t>
  </si>
  <si>
    <t>923 01 07 0020002 880 000</t>
  </si>
  <si>
    <t>923 01 07 0020002 880 290</t>
  </si>
  <si>
    <t>923 01 13 0000000 000 000</t>
  </si>
  <si>
    <t>23 02 03 0000000 000 000</t>
  </si>
  <si>
    <t>923 03 00 0000000 000 000</t>
  </si>
  <si>
    <t>923 03 04 0000000 000 000</t>
  </si>
  <si>
    <t>923 03 09 0000000 000 000</t>
  </si>
  <si>
    <t>923 04 00 0000000 000 000</t>
  </si>
  <si>
    <t>923 04 01 0000000 000 000</t>
  </si>
  <si>
    <t>923 04 09 0000000 000 000</t>
  </si>
  <si>
    <t>923 04 12 0000000 000 000</t>
  </si>
  <si>
    <t>923 05 00 0000000 000 000</t>
  </si>
  <si>
    <t>923 05 01 0000000 000 000</t>
  </si>
  <si>
    <t>923 05 02 0000000 000 000</t>
  </si>
  <si>
    <t>923 05 03 6000000 000 000</t>
  </si>
  <si>
    <t>Социальные расходы</t>
  </si>
  <si>
    <t>исполнения расходов бюджета  сельского поселения "Село Софийск"  Ульчского муниципального района  Хабаровского края за 2014год</t>
  </si>
  <si>
    <t>Исполнено за 2013 год (ф.0503317)</t>
  </si>
  <si>
    <t>Удельный вес, %</t>
  </si>
  <si>
    <t>Отклонение от утвержденных бюджетных назначений по отчету от решения Совета депутатов от 30.12.2014 № 22</t>
  </si>
  <si>
    <t>Отклонение отчета 2014 года от отчета за 2013 год</t>
  </si>
  <si>
    <t>Отклонение исполненных бюджетных назначений  по отчету за 2014 год от утвержденных бюджетных назначений по отчету</t>
  </si>
  <si>
    <t>сумма</t>
  </si>
  <si>
    <t xml:space="preserve">    Исполнения доходов  сельского поселения "Село Софийск" Ульчского муниципального района Хабаровского края за 2014 год</t>
  </si>
  <si>
    <t>Утвержденные бюджетные назначения по решению Совета депутатов от29.12.2014 № 56</t>
  </si>
  <si>
    <t>Единый сельскохозяйственный  налог</t>
  </si>
  <si>
    <t>182 1 05 03000 01 0000 000</t>
  </si>
  <si>
    <t>182 1 03 00000 00 0000 000</t>
  </si>
  <si>
    <t>182 1 03 0200 01 0000 000</t>
  </si>
  <si>
    <t>Налоги на товары (работы,услуги) реализуемые на территории РФ</t>
  </si>
  <si>
    <t>Акцизы по подакцизным товарам (продукции) производимым на территории РФ</t>
  </si>
  <si>
    <t>ДОХОДЫ ОТ ПРОДАЖИ МАТЕРИАЛЬНЫХ И НЕМАТЕРИАЛЬНЫХ АКТИВОВ</t>
  </si>
  <si>
    <t>Доходы от продажи  земельных участков ,государственная собственность на которые не разграничена и которые расположены в границах сельских поселений</t>
  </si>
  <si>
    <t>923 1 14 06013 10 0000 430</t>
  </si>
  <si>
    <t>923 1 14 00000 10 0000 000</t>
  </si>
  <si>
    <t>ДОХОДЫ НАЛОГОВЫЕ И НЕНАЛОГОВЫЕ - всего</t>
  </si>
  <si>
    <t>Исполнено  по  отчету за 2013 год        (ф.0503117)</t>
  </si>
  <si>
    <t>Утвержденные бюджетные назначения</t>
  </si>
  <si>
    <t xml:space="preserve"> Сводная бюджетной росписью (СБР)</t>
  </si>
  <si>
    <t xml:space="preserve">Отклонение </t>
  </si>
  <si>
    <t xml:space="preserve"> СБР от Решения о бюджете</t>
  </si>
  <si>
    <t>6=5/4*100</t>
  </si>
  <si>
    <t>6=(5-4)</t>
  </si>
  <si>
    <t>Отклонение исполненных бюджетных назначений 2014 года от</t>
  </si>
  <si>
    <t>утвержденных бюджетных назначений по отчету</t>
  </si>
  <si>
    <t>(гр.9-гр.8)</t>
  </si>
  <si>
    <t>гр.9:гр.8х100</t>
  </si>
  <si>
    <t>отчета за 2013 год</t>
  </si>
  <si>
    <t>(гр.9-гр.3)</t>
  </si>
  <si>
    <t>гр.9:гр.3х100</t>
  </si>
  <si>
    <t>923 01 02 8110000 000 000</t>
  </si>
  <si>
    <t>923 01 02 8110005 121 000</t>
  </si>
  <si>
    <t>923 01 02 8110005 121 211</t>
  </si>
  <si>
    <t>923 01 02 8110005 121 213</t>
  </si>
  <si>
    <t>923 01 04 0000000 000 000</t>
  </si>
  <si>
    <t>923 01 04 8310000 000 000</t>
  </si>
  <si>
    <t>923 01 04 8310005 121 000</t>
  </si>
  <si>
    <t>923 01 04 8310005 121 211</t>
  </si>
  <si>
    <t>923 01 0483100006 122 000</t>
  </si>
  <si>
    <t>923 01 04 8310006 122 212</t>
  </si>
  <si>
    <t>923 01 04 8310006 122 222</t>
  </si>
  <si>
    <t>923 01 04 08310006 122 226</t>
  </si>
  <si>
    <t>923 01 04 8310006 242 000</t>
  </si>
  <si>
    <t>923 01 04 8310006 242 221</t>
  </si>
  <si>
    <t>923 01 04 8310006 242 226</t>
  </si>
  <si>
    <t>923 01 04 8310006 242 310</t>
  </si>
  <si>
    <t>923 01 04 8310006 244 000</t>
  </si>
  <si>
    <t>923 01 04 8310006 244 221</t>
  </si>
  <si>
    <t>923 01 04 8310006 244 222</t>
  </si>
  <si>
    <t>923 01 04 8310006 244 223</t>
  </si>
  <si>
    <t>923 01 04 8310006 244 225</t>
  </si>
  <si>
    <t>923 01 04 8310006 244 226</t>
  </si>
  <si>
    <t>923 01 04 8310006 244 310</t>
  </si>
  <si>
    <t>923 01 04 8310006 244 340</t>
  </si>
  <si>
    <t>923 01 04 8310006 851 000</t>
  </si>
  <si>
    <t>923 01 04 8310006 851 290</t>
  </si>
  <si>
    <t>923 01 04 8310006 852 000</t>
  </si>
  <si>
    <t>923 01 04 831006 852 290</t>
  </si>
  <si>
    <t>923 01 04 8310654 000 000</t>
  </si>
  <si>
    <t>9233 01 04 8310654 244 000</t>
  </si>
  <si>
    <t>923 01 04 8310654 244 340</t>
  </si>
  <si>
    <t>923 01 04 4310001 000 000</t>
  </si>
  <si>
    <t>923 01 04 4310001 540 000</t>
  </si>
  <si>
    <t>923 01 04 4310001 540 251</t>
  </si>
  <si>
    <t>923 01 04 4310002 000 000</t>
  </si>
  <si>
    <t>923 01 04 431002 540 000</t>
  </si>
  <si>
    <t>923 01 04 431002 540 251</t>
  </si>
  <si>
    <t>923 01 04 4310003 000 000</t>
  </si>
  <si>
    <t>923 01 04 4310003 540 000</t>
  </si>
  <si>
    <t>923 01 04 4310003 540 251</t>
  </si>
  <si>
    <t>Прочие непрограммые расходы в рамках непрограммных расходов органов местного самоуправления и муниципальных учреждений</t>
  </si>
  <si>
    <t>923 01 13 9910000 000 000</t>
  </si>
  <si>
    <t>923 01 13 9910008 870 000</t>
  </si>
  <si>
    <t>923 01 13 9910008 870 290</t>
  </si>
  <si>
    <t>923 01 13 9910016 000 000</t>
  </si>
  <si>
    <t>923 01 13 9910016 852 000</t>
  </si>
  <si>
    <t>923 01 13 9910016 852 290</t>
  </si>
  <si>
    <t>Управление муниципальной собственностью</t>
  </si>
  <si>
    <t>923 01 13 9920000 000 000</t>
  </si>
  <si>
    <t>923 01 13 9920009 244 000</t>
  </si>
  <si>
    <t>923 01 13 9920009 244 226</t>
  </si>
  <si>
    <t>923 02 03 9915118 000 000</t>
  </si>
  <si>
    <t>923 02 03 9915118 121 000</t>
  </si>
  <si>
    <t>923 02 03 9915118 121 211</t>
  </si>
  <si>
    <t>923 02 03 9915118 121 213</t>
  </si>
  <si>
    <t>923 02 03 9915118 244 000</t>
  </si>
  <si>
    <t>23 02 03 9915118 244 340</t>
  </si>
  <si>
    <t>923 03 04 8325930 000 000</t>
  </si>
  <si>
    <t>923 03 04 8325930 244 000</t>
  </si>
  <si>
    <t>923 03 04 8325930 244 340</t>
  </si>
  <si>
    <t>Защита населения и территории отчрезвычайных ситуаций природного и техногенного характера, гражданской обороны</t>
  </si>
  <si>
    <t>923 03 09 9910000 000 000</t>
  </si>
  <si>
    <t>923 03 09 9910010 000 000</t>
  </si>
  <si>
    <t>923 03 09 9910010 244 000</t>
  </si>
  <si>
    <t>923 03 09 9910010 244 225</t>
  </si>
  <si>
    <t>923 03 09 9910010 244 340</t>
  </si>
  <si>
    <t xml:space="preserve">Частичное восстановление поврежденных в результате крупномасштабного наводнения автомобильных дорог местного значения  и мостов </t>
  </si>
  <si>
    <t>923 03 09 9915168 244 000</t>
  </si>
  <si>
    <t>Обеспечение пожарной безопасности</t>
  </si>
  <si>
    <t>923 03 10 000000 000 000</t>
  </si>
  <si>
    <t>923 03 10 9910000 000 000</t>
  </si>
  <si>
    <t>Функционирование в сфере национальной  безопасности и правоохранительной деятельности</t>
  </si>
  <si>
    <t>923 03 10 9910011 000 000</t>
  </si>
  <si>
    <t>923 03 10 9910011 244 000</t>
  </si>
  <si>
    <t>923 03 10 9910011 244 310</t>
  </si>
  <si>
    <t>923 04 01 9910000 000 000</t>
  </si>
  <si>
    <t>923 04 01 9915083 000 000</t>
  </si>
  <si>
    <t>923 04 01 99105083 244 000</t>
  </si>
  <si>
    <t>Развитие транспортной системы</t>
  </si>
  <si>
    <t>923 04 09 8400000 000 000</t>
  </si>
  <si>
    <t>Дорожная деятельность</t>
  </si>
  <si>
    <t>923 04 09 8420000 000 000</t>
  </si>
  <si>
    <t>Содержание автомобильных  дорог общего подльзования  в границах населеных пунктах</t>
  </si>
  <si>
    <t>923 04 09 8420016 244 225</t>
  </si>
  <si>
    <t>923 04 09 8420016 000 000</t>
  </si>
  <si>
    <t>923 04 09 8420016 244 000</t>
  </si>
  <si>
    <t>Управление земельными ресурсами</t>
  </si>
  <si>
    <t>923 04 12 9930000 000 000</t>
  </si>
  <si>
    <t>Мероприятия по землеустройству и землепользованию</t>
  </si>
  <si>
    <t>923 04 12 9930012 000 000</t>
  </si>
  <si>
    <t>923 04 12 9930012 244 000</t>
  </si>
  <si>
    <t>923 04 12 9930012 244 226</t>
  </si>
  <si>
    <t>Содержание объектов недвижемого имущества муниципальной собственности сельского поселения</t>
  </si>
  <si>
    <t>923 05 01 8530028 000 000</t>
  </si>
  <si>
    <t>923 05 01 8530028 244 000</t>
  </si>
  <si>
    <t>923 05 01 8530028 244 225</t>
  </si>
  <si>
    <t>923 05 02 8600000 000 000</t>
  </si>
  <si>
    <t>923 05 02 8630000 000 000</t>
  </si>
  <si>
    <t>923 05 02 8630034 000 000</t>
  </si>
  <si>
    <t>Содержание и текущий ремонт объектов коммунального хозяйства сельского поселения</t>
  </si>
  <si>
    <t>923 05 03 8710000 000 000</t>
  </si>
  <si>
    <t>Расходы на содержание сетей уличного освещения и освещение улиц</t>
  </si>
  <si>
    <t>923 05 03 8710036 000 000</t>
  </si>
  <si>
    <t>923 05 03 8710036 244 000</t>
  </si>
  <si>
    <t>92305 03 8710036 244 223</t>
  </si>
  <si>
    <t>92305 03 8710036 244 310</t>
  </si>
  <si>
    <t>923 05 03 8710036 244 340</t>
  </si>
  <si>
    <t>923 05 03 8730000 000 000</t>
  </si>
  <si>
    <t>Организация и содержание мест захоронения(кладбищ)</t>
  </si>
  <si>
    <t>923 05 03 8730038 000 000</t>
  </si>
  <si>
    <t>923 05 03 8730038 244 000</t>
  </si>
  <si>
    <t>923 05 03 8730038 244 225</t>
  </si>
  <si>
    <t>923 05 03 8740000 000 000</t>
  </si>
  <si>
    <t>Прочие мероприятия по благоустройству поселения</t>
  </si>
  <si>
    <t>923 05 03 8740040 000 000</t>
  </si>
  <si>
    <t>923 05 03 8740040 244 000</t>
  </si>
  <si>
    <t>923 05 03 8740040 244 225</t>
  </si>
  <si>
    <t>923 08 01 9900000 000 000</t>
  </si>
  <si>
    <t>Обеспечение деятельности подведомственных  учреждений</t>
  </si>
  <si>
    <t>923 08 01 9910012 000 000</t>
  </si>
  <si>
    <t>923 08 01 9910012 244 000</t>
  </si>
  <si>
    <t>923 08 01 9910012 244 226</t>
  </si>
  <si>
    <t>Аппарат органов  местного самоуправления</t>
  </si>
  <si>
    <t>923 10 00 000000 000 000</t>
  </si>
  <si>
    <t>923 10 03 000000 000 000</t>
  </si>
  <si>
    <t>Решением о бюджете от 29.12.20147             № 56</t>
  </si>
  <si>
    <t>Расходы на обеспечение функций органов местного самоуправоления</t>
  </si>
  <si>
    <t>923 01 0483100006 000  000</t>
  </si>
  <si>
    <t xml:space="preserve"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</t>
  </si>
  <si>
    <t>Полномочия в области архитектуры и градостроительства</t>
  </si>
  <si>
    <t>Полномочия по разрабртке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</si>
  <si>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Полномочия по решению вопросовГО и ЧС и ПБ</t>
  </si>
  <si>
    <t>Разработка схем теплоснабжения , водоснабжения  и водоотведение , программы коамлексного развития коммунальной инфраструктуры сельского поселение</t>
  </si>
  <si>
    <t>923 05 02 8630034 244 340</t>
  </si>
  <si>
    <t>923 05 02 8630034 244 310</t>
  </si>
  <si>
    <t>923 05 02 8630034 244 000</t>
  </si>
  <si>
    <t>923 05 02 8630042 000 000</t>
  </si>
  <si>
    <t>923 05 02 8630042 244 000</t>
  </si>
  <si>
    <t>923 01 0483100006 122 213</t>
  </si>
  <si>
    <t>923 01 04 4310000 000 000</t>
  </si>
  <si>
    <t>923 04 01 99105083 244 225</t>
  </si>
  <si>
    <t>923 04 01 99105083 244 340</t>
  </si>
  <si>
    <t>923 05 02 8630042 244 226</t>
  </si>
  <si>
    <t>Исполнено за 2014 год (ф.0503117)</t>
  </si>
  <si>
    <t>Утверждено бюджетных назначений по отчету за 2014 год                        (ф. 0503117)</t>
  </si>
  <si>
    <t>923 03 09 9915168 244 225</t>
  </si>
  <si>
    <t>УДЕЛЬНЫЙ ВЕС, (%)</t>
  </si>
  <si>
    <t>Утвержденные бюджетные назначения по отчету               (ф. 0503117)</t>
  </si>
  <si>
    <t>Исполнено  2014год (ф.0503117)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</si>
</sst>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4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4" fontId="4" fillId="0" borderId="0" xfId="0" applyNumberFormat="1" applyFont="1" applyFill="1" applyAlignment="1">
      <alignment horizontal="right" wrapText="1"/>
    </xf>
    <xf numFmtId="0" fontId="8" fillId="0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wrapText="1" indent="1"/>
    </xf>
    <xf numFmtId="4" fontId="4" fillId="0" borderId="4" xfId="0" applyNumberFormat="1" applyFont="1" applyFill="1" applyBorder="1" applyAlignment="1">
      <alignment horizontal="right" wrapText="1"/>
    </xf>
    <xf numFmtId="4" fontId="8" fillId="0" borderId="4" xfId="0" applyNumberFormat="1" applyFont="1" applyFill="1" applyBorder="1" applyAlignment="1">
      <alignment horizontal="right" wrapText="1"/>
    </xf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0" xfId="0" applyNumberFormat="1" applyFont="1" applyFill="1" applyBorder="1" applyAlignment="1" applyProtection="1">
      <alignment horizontal="left" wrapText="1" indent="1"/>
    </xf>
    <xf numFmtId="4" fontId="4" fillId="0" borderId="2" xfId="0" applyNumberFormat="1" applyFont="1" applyFill="1" applyBorder="1" applyAlignment="1" applyProtection="1">
      <alignment horizontal="right" wrapText="1"/>
    </xf>
    <xf numFmtId="4" fontId="13" fillId="0" borderId="4" xfId="0" applyNumberFormat="1" applyFont="1" applyBorder="1"/>
    <xf numFmtId="0" fontId="11" fillId="0" borderId="4" xfId="0" applyFont="1" applyFill="1" applyBorder="1" applyAlignment="1">
      <alignment horizontal="justify" wrapText="1"/>
    </xf>
    <xf numFmtId="0" fontId="8" fillId="0" borderId="4" xfId="0" applyFont="1" applyFill="1" applyBorder="1" applyAlignment="1">
      <alignment horizontal="justify" wrapText="1"/>
    </xf>
    <xf numFmtId="0" fontId="7" fillId="0" borderId="4" xfId="0" applyNumberFormat="1" applyFont="1" applyFill="1" applyBorder="1" applyAlignment="1" applyProtection="1">
      <alignment horizontal="left" wrapText="1"/>
    </xf>
    <xf numFmtId="0" fontId="9" fillId="0" borderId="4" xfId="0" applyNumberFormat="1" applyFont="1" applyFill="1" applyBorder="1" applyAlignment="1" applyProtection="1">
      <alignment horizontal="left" wrapText="1" indent="1"/>
    </xf>
    <xf numFmtId="0" fontId="14" fillId="0" borderId="0" xfId="0" applyFont="1"/>
    <xf numFmtId="0" fontId="13" fillId="0" borderId="2" xfId="0" applyFont="1" applyBorder="1"/>
    <xf numFmtId="0" fontId="12" fillId="0" borderId="0" xfId="0" applyFont="1"/>
    <xf numFmtId="1" fontId="6" fillId="0" borderId="4" xfId="0" quotePrefix="1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7" fillId="0" borderId="4" xfId="0" applyNumberFormat="1" applyFont="1" applyFill="1" applyBorder="1" applyAlignment="1" applyProtection="1">
      <alignment horizontal="center" wrapText="1"/>
    </xf>
    <xf numFmtId="0" fontId="0" fillId="0" borderId="0" xfId="0" applyAlignment="1"/>
    <xf numFmtId="0" fontId="8" fillId="0" borderId="4" xfId="0" applyNumberFormat="1" applyFont="1" applyFill="1" applyBorder="1" applyAlignment="1" applyProtection="1">
      <alignment horizontal="left" wrapText="1"/>
    </xf>
    <xf numFmtId="0" fontId="11" fillId="0" borderId="4" xfId="0" applyNumberFormat="1" applyFont="1" applyFill="1" applyBorder="1" applyAlignment="1" applyProtection="1">
      <alignment horizontal="left" wrapText="1" indent="1"/>
    </xf>
    <xf numFmtId="0" fontId="8" fillId="0" borderId="4" xfId="0" applyNumberFormat="1" applyFont="1" applyFill="1" applyBorder="1" applyAlignment="1" applyProtection="1">
      <alignment horizontal="left" wrapText="1" indent="1"/>
    </xf>
    <xf numFmtId="4" fontId="15" fillId="0" borderId="4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justify" wrapText="1"/>
    </xf>
    <xf numFmtId="49" fontId="5" fillId="0" borderId="4" xfId="0" applyNumberFormat="1" applyFont="1" applyFill="1" applyBorder="1" applyAlignment="1">
      <alignment horizontal="center" wrapText="1"/>
    </xf>
    <xf numFmtId="49" fontId="15" fillId="0" borderId="4" xfId="0" quotePrefix="1" applyNumberFormat="1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justify" wrapText="1"/>
    </xf>
    <xf numFmtId="0" fontId="18" fillId="0" borderId="4" xfId="0" applyNumberFormat="1" applyFont="1" applyFill="1" applyBorder="1" applyAlignment="1" applyProtection="1">
      <alignment horizontal="left" wrapText="1" indent="1"/>
    </xf>
    <xf numFmtId="0" fontId="15" fillId="0" borderId="4" xfId="0" quotePrefix="1" applyNumberFormat="1" applyFont="1" applyFill="1" applyBorder="1" applyAlignment="1" applyProtection="1">
      <alignment horizont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5" fillId="0" borderId="4" xfId="0" quotePrefix="1" applyNumberFormat="1" applyFont="1" applyFill="1" applyBorder="1" applyAlignment="1" applyProtection="1">
      <alignment horizontal="center" wrapText="1"/>
    </xf>
    <xf numFmtId="0" fontId="18" fillId="0" borderId="4" xfId="0" quotePrefix="1" applyNumberFormat="1" applyFont="1" applyFill="1" applyBorder="1" applyAlignment="1" applyProtection="1">
      <alignment horizontal="center" wrapText="1"/>
    </xf>
    <xf numFmtId="0" fontId="15" fillId="0" borderId="4" xfId="0" applyNumberFormat="1" applyFont="1" applyFill="1" applyBorder="1" applyAlignment="1" applyProtection="1">
      <alignment horizontal="left" wrapText="1" indent="1"/>
    </xf>
    <xf numFmtId="0" fontId="15" fillId="0" borderId="4" xfId="0" applyNumberFormat="1" applyFont="1" applyFill="1" applyBorder="1" applyAlignment="1" applyProtection="1">
      <alignment horizontal="center" wrapText="1"/>
    </xf>
    <xf numFmtId="0" fontId="5" fillId="0" borderId="4" xfId="0" applyNumberFormat="1" applyFont="1" applyFill="1" applyBorder="1" applyAlignment="1" applyProtection="1">
      <alignment horizontal="center" wrapText="1"/>
    </xf>
    <xf numFmtId="0" fontId="18" fillId="0" borderId="4" xfId="0" applyNumberFormat="1" applyFont="1" applyFill="1" applyBorder="1" applyAlignment="1" applyProtection="1">
      <alignment horizontal="center" wrapText="1"/>
    </xf>
    <xf numFmtId="0" fontId="18" fillId="0" borderId="4" xfId="0" applyFont="1" applyFill="1" applyBorder="1" applyAlignment="1">
      <alignment horizontal="justify" wrapText="1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>
      <alignment horizontal="center" wrapText="1"/>
    </xf>
    <xf numFmtId="4" fontId="21" fillId="0" borderId="0" xfId="0" applyNumberFormat="1" applyFont="1" applyFill="1" applyAlignment="1">
      <alignment horizontal="right" wrapText="1"/>
    </xf>
    <xf numFmtId="9" fontId="21" fillId="0" borderId="0" xfId="1" applyFont="1" applyFill="1" applyAlignment="1">
      <alignment horizontal="right" wrapText="1"/>
    </xf>
    <xf numFmtId="49" fontId="18" fillId="0" borderId="4" xfId="0" quotePrefix="1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wrapText="1"/>
    </xf>
    <xf numFmtId="4" fontId="16" fillId="0" borderId="4" xfId="0" applyNumberFormat="1" applyFont="1" applyFill="1" applyBorder="1" applyAlignment="1">
      <alignment horizontal="center" wrapText="1"/>
    </xf>
    <xf numFmtId="4" fontId="15" fillId="0" borderId="4" xfId="0" applyNumberFormat="1" applyFont="1" applyFill="1" applyBorder="1" applyAlignment="1">
      <alignment horizontal="center" wrapText="1"/>
    </xf>
    <xf numFmtId="4" fontId="16" fillId="2" borderId="4" xfId="0" applyNumberFormat="1" applyFont="1" applyFill="1" applyBorder="1" applyAlignment="1">
      <alignment horizontal="center" wrapText="1"/>
    </xf>
    <xf numFmtId="4" fontId="17" fillId="0" borderId="4" xfId="0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wrapText="1"/>
    </xf>
    <xf numFmtId="4" fontId="19" fillId="0" borderId="4" xfId="0" applyNumberFormat="1" applyFont="1" applyFill="1" applyBorder="1" applyAlignment="1" applyProtection="1">
      <alignment horizontal="center" wrapText="1"/>
    </xf>
    <xf numFmtId="4" fontId="19" fillId="0" borderId="4" xfId="0" applyNumberFormat="1" applyFont="1" applyFill="1" applyBorder="1" applyAlignment="1">
      <alignment horizontal="center" wrapText="1"/>
    </xf>
    <xf numFmtId="4" fontId="18" fillId="0" borderId="4" xfId="0" applyNumberFormat="1" applyFont="1" applyFill="1" applyBorder="1" applyAlignment="1">
      <alignment horizontal="center" wrapText="1"/>
    </xf>
    <xf numFmtId="4" fontId="20" fillId="0" borderId="4" xfId="0" applyNumberFormat="1" applyFont="1" applyFill="1" applyBorder="1" applyAlignment="1">
      <alignment horizontal="center" wrapText="1"/>
    </xf>
    <xf numFmtId="4" fontId="16" fillId="0" borderId="4" xfId="0" applyNumberFormat="1" applyFont="1" applyFill="1" applyBorder="1" applyAlignment="1" applyProtection="1">
      <alignment horizontal="center" wrapText="1"/>
    </xf>
    <xf numFmtId="4" fontId="17" fillId="0" borderId="4" xfId="0" applyNumberFormat="1" applyFont="1" applyFill="1" applyBorder="1" applyAlignment="1" applyProtection="1">
      <alignment horizontal="center" wrapText="1"/>
    </xf>
    <xf numFmtId="0" fontId="21" fillId="0" borderId="4" xfId="0" applyNumberFormat="1" applyFont="1" applyFill="1" applyBorder="1" applyAlignment="1" applyProtection="1">
      <alignment horizontal="left" wrapText="1" indent="1"/>
    </xf>
    <xf numFmtId="0" fontId="22" fillId="0" borderId="4" xfId="0" applyFont="1" applyFill="1" applyBorder="1" applyAlignment="1">
      <alignment horizontal="justify" wrapText="1"/>
    </xf>
    <xf numFmtId="1" fontId="23" fillId="0" borderId="4" xfId="0" quotePrefix="1" applyNumberFormat="1" applyFont="1" applyFill="1" applyBorder="1" applyAlignment="1" applyProtection="1">
      <alignment horizontal="center" wrapText="1"/>
    </xf>
    <xf numFmtId="4" fontId="22" fillId="0" borderId="4" xfId="0" applyNumberFormat="1" applyFont="1" applyFill="1" applyBorder="1" applyAlignment="1">
      <alignment horizontal="right" wrapText="1"/>
    </xf>
    <xf numFmtId="1" fontId="23" fillId="0" borderId="4" xfId="0" applyNumberFormat="1" applyFont="1" applyFill="1" applyBorder="1" applyAlignment="1" applyProtection="1">
      <alignment horizontal="center" wrapText="1"/>
    </xf>
    <xf numFmtId="1" fontId="8" fillId="0" borderId="4" xfId="0" applyNumberFormat="1" applyFont="1" applyFill="1" applyBorder="1" applyAlignment="1" applyProtection="1">
      <alignment horizont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wrapText="1"/>
    </xf>
    <xf numFmtId="2" fontId="23" fillId="0" borderId="4" xfId="0" quotePrefix="1" applyNumberFormat="1" applyFont="1" applyFill="1" applyBorder="1" applyAlignment="1" applyProtection="1">
      <alignment horizontal="center" wrapText="1"/>
    </xf>
    <xf numFmtId="2" fontId="23" fillId="0" borderId="4" xfId="0" applyNumberFormat="1" applyFont="1" applyFill="1" applyBorder="1" applyAlignment="1" applyProtection="1">
      <alignment horizontal="center" wrapText="1"/>
    </xf>
    <xf numFmtId="0" fontId="10" fillId="0" borderId="4" xfId="0" applyFont="1" applyFill="1" applyBorder="1" applyAlignment="1">
      <alignment horizontal="justify" wrapText="1"/>
    </xf>
    <xf numFmtId="2" fontId="6" fillId="0" borderId="4" xfId="0" quotePrefix="1" applyNumberFormat="1" applyFont="1" applyFill="1" applyBorder="1" applyAlignment="1" applyProtection="1">
      <alignment horizontal="center" wrapText="1"/>
    </xf>
    <xf numFmtId="0" fontId="25" fillId="0" borderId="4" xfId="0" applyFont="1" applyBorder="1" applyAlignment="1">
      <alignment wrapText="1"/>
    </xf>
    <xf numFmtId="1" fontId="9" fillId="0" borderId="4" xfId="0" applyNumberFormat="1" applyFont="1" applyFill="1" applyBorder="1" applyAlignment="1" applyProtection="1">
      <alignment horizontal="center" wrapText="1"/>
    </xf>
    <xf numFmtId="2" fontId="6" fillId="0" borderId="4" xfId="0" applyNumberFormat="1" applyFont="1" applyFill="1" applyBorder="1" applyAlignment="1" applyProtection="1">
      <alignment horizont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/>
    <xf numFmtId="2" fontId="15" fillId="0" borderId="4" xfId="0" quotePrefix="1" applyNumberFormat="1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2" fontId="18" fillId="0" borderId="4" xfId="0" quotePrefix="1" applyNumberFormat="1" applyFont="1" applyFill="1" applyBorder="1" applyAlignment="1">
      <alignment horizontal="center" wrapText="1"/>
    </xf>
    <xf numFmtId="2" fontId="15" fillId="0" borderId="4" xfId="0" quotePrefix="1" applyNumberFormat="1" applyFont="1" applyFill="1" applyBorder="1" applyAlignment="1" applyProtection="1">
      <alignment horizontal="center" wrapText="1"/>
    </xf>
    <xf numFmtId="2" fontId="5" fillId="0" borderId="4" xfId="0" applyNumberFormat="1" applyFont="1" applyFill="1" applyBorder="1" applyAlignment="1" applyProtection="1">
      <alignment horizontal="center" wrapText="1"/>
    </xf>
    <xf numFmtId="2" fontId="18" fillId="0" borderId="4" xfId="0" quotePrefix="1" applyNumberFormat="1" applyFont="1" applyFill="1" applyBorder="1" applyAlignment="1" applyProtection="1">
      <alignment horizontal="center" wrapText="1"/>
    </xf>
    <xf numFmtId="2" fontId="5" fillId="0" borderId="4" xfId="0" quotePrefix="1" applyNumberFormat="1" applyFont="1" applyFill="1" applyBorder="1" applyAlignment="1" applyProtection="1">
      <alignment horizontal="center" wrapText="1"/>
    </xf>
    <xf numFmtId="2" fontId="15" fillId="0" borderId="4" xfId="0" applyNumberFormat="1" applyFont="1" applyFill="1" applyBorder="1" applyAlignment="1" applyProtection="1">
      <alignment horizontal="center" wrapText="1"/>
    </xf>
    <xf numFmtId="2" fontId="18" fillId="0" borderId="4" xfId="0" applyNumberFormat="1" applyFont="1" applyFill="1" applyBorder="1" applyAlignment="1" applyProtection="1">
      <alignment horizontal="center" wrapText="1"/>
    </xf>
    <xf numFmtId="2" fontId="15" fillId="0" borderId="4" xfId="0" applyNumberFormat="1" applyFont="1" applyFill="1" applyBorder="1" applyAlignment="1">
      <alignment horizontal="center" wrapText="1"/>
    </xf>
    <xf numFmtId="0" fontId="6" fillId="0" borderId="4" xfId="0" applyNumberFormat="1" applyFont="1" applyFill="1" applyBorder="1" applyAlignment="1" applyProtection="1">
      <alignment horizontal="left" wrapText="1" indent="1"/>
    </xf>
    <xf numFmtId="4" fontId="24" fillId="0" borderId="4" xfId="0" applyNumberFormat="1" applyFont="1" applyFill="1" applyBorder="1" applyAlignment="1">
      <alignment horizontal="center" wrapText="1"/>
    </xf>
    <xf numFmtId="2" fontId="27" fillId="0" borderId="4" xfId="0" applyNumberFormat="1" applyFont="1" applyBorder="1"/>
    <xf numFmtId="2" fontId="26" fillId="0" borderId="4" xfId="0" applyNumberFormat="1" applyFont="1" applyBorder="1"/>
    <xf numFmtId="0" fontId="15" fillId="0" borderId="4" xfId="0" applyFont="1" applyFill="1" applyBorder="1" applyAlignment="1">
      <alignment horizontal="center" wrapText="1"/>
    </xf>
    <xf numFmtId="2" fontId="12" fillId="0" borderId="4" xfId="0" applyNumberFormat="1" applyFont="1" applyBorder="1"/>
    <xf numFmtId="2" fontId="13" fillId="0" borderId="4" xfId="0" applyNumberFormat="1" applyFont="1" applyBorder="1"/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25" fillId="0" borderId="6" xfId="0" applyFont="1" applyBorder="1" applyAlignment="1">
      <alignment horizontal="justify" vertical="center" wrapText="1"/>
    </xf>
    <xf numFmtId="0" fontId="25" fillId="0" borderId="7" xfId="0" applyFont="1" applyBorder="1" applyAlignment="1">
      <alignment horizontal="justify" vertical="center" wrapText="1"/>
    </xf>
    <xf numFmtId="0" fontId="25" fillId="0" borderId="8" xfId="0" applyFont="1" applyBorder="1" applyAlignment="1">
      <alignment horizontal="justify" vertical="center" wrapText="1"/>
    </xf>
    <xf numFmtId="0" fontId="25" fillId="0" borderId="9" xfId="0" applyFont="1" applyBorder="1" applyAlignment="1">
      <alignment horizontal="justify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wrapText="1"/>
    </xf>
    <xf numFmtId="0" fontId="0" fillId="0" borderId="0" xfId="0" applyFont="1"/>
    <xf numFmtId="49" fontId="8" fillId="0" borderId="4" xfId="0" applyNumberFormat="1" applyFont="1" applyFill="1" applyBorder="1" applyAlignment="1">
      <alignment horizontal="center" wrapText="1"/>
    </xf>
    <xf numFmtId="0" fontId="28" fillId="0" borderId="0" xfId="0" applyFont="1"/>
    <xf numFmtId="2" fontId="29" fillId="0" borderId="4" xfId="0" applyNumberFormat="1" applyFont="1" applyBorder="1"/>
    <xf numFmtId="0" fontId="30" fillId="0" borderId="0" xfId="0" applyFont="1"/>
    <xf numFmtId="4" fontId="22" fillId="2" borderId="4" xfId="0" applyNumberFormat="1" applyFont="1" applyFill="1" applyBorder="1" applyAlignment="1">
      <alignment horizontal="center" wrapText="1"/>
    </xf>
    <xf numFmtId="0" fontId="31" fillId="0" borderId="4" xfId="0" applyFont="1" applyBorder="1" applyAlignment="1">
      <alignment wrapText="1"/>
    </xf>
    <xf numFmtId="1" fontId="32" fillId="0" borderId="4" xfId="0" applyNumberFormat="1" applyFont="1" applyFill="1" applyBorder="1" applyAlignment="1" applyProtection="1">
      <alignment horizontal="center" wrapText="1"/>
    </xf>
    <xf numFmtId="0" fontId="23" fillId="0" borderId="4" xfId="0" applyNumberFormat="1" applyFont="1" applyFill="1" applyBorder="1" applyAlignment="1" applyProtection="1">
      <alignment horizontal="left" wrapText="1"/>
    </xf>
    <xf numFmtId="0" fontId="28" fillId="0" borderId="4" xfId="0" applyFont="1" applyBorder="1"/>
    <xf numFmtId="2" fontId="33" fillId="0" borderId="4" xfId="0" applyNumberFormat="1" applyFont="1" applyBorder="1"/>
    <xf numFmtId="2" fontId="20" fillId="0" borderId="4" xfId="0" quotePrefix="1" applyNumberFormat="1" applyFont="1" applyFill="1" applyBorder="1" applyAlignment="1" applyProtection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2"/>
  <sheetViews>
    <sheetView topLeftCell="B1" zoomScale="136" zoomScaleNormal="136" workbookViewId="0">
      <selection activeCell="C160" sqref="C160"/>
    </sheetView>
  </sheetViews>
  <sheetFormatPr defaultRowHeight="15" x14ac:dyDescent="0.25"/>
  <cols>
    <col min="1" max="1" width="29.28515625" customWidth="1"/>
    <col min="2" max="2" width="18.140625" customWidth="1"/>
    <col min="3" max="3" width="10.5703125" customWidth="1"/>
    <col min="4" max="4" width="8.42578125" customWidth="1"/>
    <col min="5" max="5" width="8.7109375" customWidth="1"/>
    <col min="6" max="6" width="7" customWidth="1"/>
    <col min="7" max="7" width="6.5703125" customWidth="1"/>
    <col min="8" max="8" width="9.85546875" customWidth="1"/>
    <col min="9" max="9" width="9.5703125" customWidth="1"/>
    <col min="10" max="10" width="8.7109375" customWidth="1"/>
    <col min="11" max="11" width="7.5703125" customWidth="1"/>
    <col min="12" max="12" width="8.5703125" customWidth="1"/>
    <col min="13" max="13" width="9" customWidth="1"/>
    <col min="256" max="256" width="35.140625" customWidth="1"/>
    <col min="257" max="257" width="18.140625" customWidth="1"/>
    <col min="258" max="258" width="11.85546875" customWidth="1"/>
    <col min="259" max="259" width="12.28515625" customWidth="1"/>
    <col min="260" max="260" width="10.7109375" customWidth="1"/>
    <col min="261" max="261" width="9.28515625" customWidth="1"/>
    <col min="262" max="262" width="11.85546875" customWidth="1"/>
    <col min="263" max="263" width="12.5703125" customWidth="1"/>
    <col min="264" max="264" width="10.28515625" customWidth="1"/>
    <col min="265" max="265" width="12" customWidth="1"/>
    <col min="266" max="266" width="11.140625" customWidth="1"/>
    <col min="512" max="512" width="35.140625" customWidth="1"/>
    <col min="513" max="513" width="18.140625" customWidth="1"/>
    <col min="514" max="514" width="11.85546875" customWidth="1"/>
    <col min="515" max="515" width="12.28515625" customWidth="1"/>
    <col min="516" max="516" width="10.7109375" customWidth="1"/>
    <col min="517" max="517" width="9.28515625" customWidth="1"/>
    <col min="518" max="518" width="11.85546875" customWidth="1"/>
    <col min="519" max="519" width="12.5703125" customWidth="1"/>
    <col min="520" max="520" width="10.28515625" customWidth="1"/>
    <col min="521" max="521" width="12" customWidth="1"/>
    <col min="522" max="522" width="11.140625" customWidth="1"/>
    <col min="768" max="768" width="35.140625" customWidth="1"/>
    <col min="769" max="769" width="18.140625" customWidth="1"/>
    <col min="770" max="770" width="11.85546875" customWidth="1"/>
    <col min="771" max="771" width="12.28515625" customWidth="1"/>
    <col min="772" max="772" width="10.7109375" customWidth="1"/>
    <col min="773" max="773" width="9.28515625" customWidth="1"/>
    <col min="774" max="774" width="11.85546875" customWidth="1"/>
    <col min="775" max="775" width="12.5703125" customWidth="1"/>
    <col min="776" max="776" width="10.28515625" customWidth="1"/>
    <col min="777" max="777" width="12" customWidth="1"/>
    <col min="778" max="778" width="11.140625" customWidth="1"/>
    <col min="1024" max="1024" width="35.140625" customWidth="1"/>
    <col min="1025" max="1025" width="18.140625" customWidth="1"/>
    <col min="1026" max="1026" width="11.85546875" customWidth="1"/>
    <col min="1027" max="1027" width="12.28515625" customWidth="1"/>
    <col min="1028" max="1028" width="10.7109375" customWidth="1"/>
    <col min="1029" max="1029" width="9.28515625" customWidth="1"/>
    <col min="1030" max="1030" width="11.85546875" customWidth="1"/>
    <col min="1031" max="1031" width="12.5703125" customWidth="1"/>
    <col min="1032" max="1032" width="10.28515625" customWidth="1"/>
    <col min="1033" max="1033" width="12" customWidth="1"/>
    <col min="1034" max="1034" width="11.140625" customWidth="1"/>
    <col min="1280" max="1280" width="35.140625" customWidth="1"/>
    <col min="1281" max="1281" width="18.140625" customWidth="1"/>
    <col min="1282" max="1282" width="11.85546875" customWidth="1"/>
    <col min="1283" max="1283" width="12.28515625" customWidth="1"/>
    <col min="1284" max="1284" width="10.7109375" customWidth="1"/>
    <col min="1285" max="1285" width="9.28515625" customWidth="1"/>
    <col min="1286" max="1286" width="11.85546875" customWidth="1"/>
    <col min="1287" max="1287" width="12.5703125" customWidth="1"/>
    <col min="1288" max="1288" width="10.28515625" customWidth="1"/>
    <col min="1289" max="1289" width="12" customWidth="1"/>
    <col min="1290" max="1290" width="11.140625" customWidth="1"/>
    <col min="1536" max="1536" width="35.140625" customWidth="1"/>
    <col min="1537" max="1537" width="18.140625" customWidth="1"/>
    <col min="1538" max="1538" width="11.85546875" customWidth="1"/>
    <col min="1539" max="1539" width="12.28515625" customWidth="1"/>
    <col min="1540" max="1540" width="10.7109375" customWidth="1"/>
    <col min="1541" max="1541" width="9.28515625" customWidth="1"/>
    <col min="1542" max="1542" width="11.85546875" customWidth="1"/>
    <col min="1543" max="1543" width="12.5703125" customWidth="1"/>
    <col min="1544" max="1544" width="10.28515625" customWidth="1"/>
    <col min="1545" max="1545" width="12" customWidth="1"/>
    <col min="1546" max="1546" width="11.140625" customWidth="1"/>
    <col min="1792" max="1792" width="35.140625" customWidth="1"/>
    <col min="1793" max="1793" width="18.140625" customWidth="1"/>
    <col min="1794" max="1794" width="11.85546875" customWidth="1"/>
    <col min="1795" max="1795" width="12.28515625" customWidth="1"/>
    <col min="1796" max="1796" width="10.7109375" customWidth="1"/>
    <col min="1797" max="1797" width="9.28515625" customWidth="1"/>
    <col min="1798" max="1798" width="11.85546875" customWidth="1"/>
    <col min="1799" max="1799" width="12.5703125" customWidth="1"/>
    <col min="1800" max="1800" width="10.28515625" customWidth="1"/>
    <col min="1801" max="1801" width="12" customWidth="1"/>
    <col min="1802" max="1802" width="11.140625" customWidth="1"/>
    <col min="2048" max="2048" width="35.140625" customWidth="1"/>
    <col min="2049" max="2049" width="18.140625" customWidth="1"/>
    <col min="2050" max="2050" width="11.85546875" customWidth="1"/>
    <col min="2051" max="2051" width="12.28515625" customWidth="1"/>
    <col min="2052" max="2052" width="10.7109375" customWidth="1"/>
    <col min="2053" max="2053" width="9.28515625" customWidth="1"/>
    <col min="2054" max="2054" width="11.85546875" customWidth="1"/>
    <col min="2055" max="2055" width="12.5703125" customWidth="1"/>
    <col min="2056" max="2056" width="10.28515625" customWidth="1"/>
    <col min="2057" max="2057" width="12" customWidth="1"/>
    <col min="2058" max="2058" width="11.140625" customWidth="1"/>
    <col min="2304" max="2304" width="35.140625" customWidth="1"/>
    <col min="2305" max="2305" width="18.140625" customWidth="1"/>
    <col min="2306" max="2306" width="11.85546875" customWidth="1"/>
    <col min="2307" max="2307" width="12.28515625" customWidth="1"/>
    <col min="2308" max="2308" width="10.7109375" customWidth="1"/>
    <col min="2309" max="2309" width="9.28515625" customWidth="1"/>
    <col min="2310" max="2310" width="11.85546875" customWidth="1"/>
    <col min="2311" max="2311" width="12.5703125" customWidth="1"/>
    <col min="2312" max="2312" width="10.28515625" customWidth="1"/>
    <col min="2313" max="2313" width="12" customWidth="1"/>
    <col min="2314" max="2314" width="11.140625" customWidth="1"/>
    <col min="2560" max="2560" width="35.140625" customWidth="1"/>
    <col min="2561" max="2561" width="18.140625" customWidth="1"/>
    <col min="2562" max="2562" width="11.85546875" customWidth="1"/>
    <col min="2563" max="2563" width="12.28515625" customWidth="1"/>
    <col min="2564" max="2564" width="10.7109375" customWidth="1"/>
    <col min="2565" max="2565" width="9.28515625" customWidth="1"/>
    <col min="2566" max="2566" width="11.85546875" customWidth="1"/>
    <col min="2567" max="2567" width="12.5703125" customWidth="1"/>
    <col min="2568" max="2568" width="10.28515625" customWidth="1"/>
    <col min="2569" max="2569" width="12" customWidth="1"/>
    <col min="2570" max="2570" width="11.140625" customWidth="1"/>
    <col min="2816" max="2816" width="35.140625" customWidth="1"/>
    <col min="2817" max="2817" width="18.140625" customWidth="1"/>
    <col min="2818" max="2818" width="11.85546875" customWidth="1"/>
    <col min="2819" max="2819" width="12.28515625" customWidth="1"/>
    <col min="2820" max="2820" width="10.7109375" customWidth="1"/>
    <col min="2821" max="2821" width="9.28515625" customWidth="1"/>
    <col min="2822" max="2822" width="11.85546875" customWidth="1"/>
    <col min="2823" max="2823" width="12.5703125" customWidth="1"/>
    <col min="2824" max="2824" width="10.28515625" customWidth="1"/>
    <col min="2825" max="2825" width="12" customWidth="1"/>
    <col min="2826" max="2826" width="11.140625" customWidth="1"/>
    <col min="3072" max="3072" width="35.140625" customWidth="1"/>
    <col min="3073" max="3073" width="18.140625" customWidth="1"/>
    <col min="3074" max="3074" width="11.85546875" customWidth="1"/>
    <col min="3075" max="3075" width="12.28515625" customWidth="1"/>
    <col min="3076" max="3076" width="10.7109375" customWidth="1"/>
    <col min="3077" max="3077" width="9.28515625" customWidth="1"/>
    <col min="3078" max="3078" width="11.85546875" customWidth="1"/>
    <col min="3079" max="3079" width="12.5703125" customWidth="1"/>
    <col min="3080" max="3080" width="10.28515625" customWidth="1"/>
    <col min="3081" max="3081" width="12" customWidth="1"/>
    <col min="3082" max="3082" width="11.140625" customWidth="1"/>
    <col min="3328" max="3328" width="35.140625" customWidth="1"/>
    <col min="3329" max="3329" width="18.140625" customWidth="1"/>
    <col min="3330" max="3330" width="11.85546875" customWidth="1"/>
    <col min="3331" max="3331" width="12.28515625" customWidth="1"/>
    <col min="3332" max="3332" width="10.7109375" customWidth="1"/>
    <col min="3333" max="3333" width="9.28515625" customWidth="1"/>
    <col min="3334" max="3334" width="11.85546875" customWidth="1"/>
    <col min="3335" max="3335" width="12.5703125" customWidth="1"/>
    <col min="3336" max="3336" width="10.28515625" customWidth="1"/>
    <col min="3337" max="3337" width="12" customWidth="1"/>
    <col min="3338" max="3338" width="11.140625" customWidth="1"/>
    <col min="3584" max="3584" width="35.140625" customWidth="1"/>
    <col min="3585" max="3585" width="18.140625" customWidth="1"/>
    <col min="3586" max="3586" width="11.85546875" customWidth="1"/>
    <col min="3587" max="3587" width="12.28515625" customWidth="1"/>
    <col min="3588" max="3588" width="10.7109375" customWidth="1"/>
    <col min="3589" max="3589" width="9.28515625" customWidth="1"/>
    <col min="3590" max="3590" width="11.85546875" customWidth="1"/>
    <col min="3591" max="3591" width="12.5703125" customWidth="1"/>
    <col min="3592" max="3592" width="10.28515625" customWidth="1"/>
    <col min="3593" max="3593" width="12" customWidth="1"/>
    <col min="3594" max="3594" width="11.140625" customWidth="1"/>
    <col min="3840" max="3840" width="35.140625" customWidth="1"/>
    <col min="3841" max="3841" width="18.140625" customWidth="1"/>
    <col min="3842" max="3842" width="11.85546875" customWidth="1"/>
    <col min="3843" max="3843" width="12.28515625" customWidth="1"/>
    <col min="3844" max="3844" width="10.7109375" customWidth="1"/>
    <col min="3845" max="3845" width="9.28515625" customWidth="1"/>
    <col min="3846" max="3846" width="11.85546875" customWidth="1"/>
    <col min="3847" max="3847" width="12.5703125" customWidth="1"/>
    <col min="3848" max="3848" width="10.28515625" customWidth="1"/>
    <col min="3849" max="3849" width="12" customWidth="1"/>
    <col min="3850" max="3850" width="11.140625" customWidth="1"/>
    <col min="4096" max="4096" width="35.140625" customWidth="1"/>
    <col min="4097" max="4097" width="18.140625" customWidth="1"/>
    <col min="4098" max="4098" width="11.85546875" customWidth="1"/>
    <col min="4099" max="4099" width="12.28515625" customWidth="1"/>
    <col min="4100" max="4100" width="10.7109375" customWidth="1"/>
    <col min="4101" max="4101" width="9.28515625" customWidth="1"/>
    <col min="4102" max="4102" width="11.85546875" customWidth="1"/>
    <col min="4103" max="4103" width="12.5703125" customWidth="1"/>
    <col min="4104" max="4104" width="10.28515625" customWidth="1"/>
    <col min="4105" max="4105" width="12" customWidth="1"/>
    <col min="4106" max="4106" width="11.140625" customWidth="1"/>
    <col min="4352" max="4352" width="35.140625" customWidth="1"/>
    <col min="4353" max="4353" width="18.140625" customWidth="1"/>
    <col min="4354" max="4354" width="11.85546875" customWidth="1"/>
    <col min="4355" max="4355" width="12.28515625" customWidth="1"/>
    <col min="4356" max="4356" width="10.7109375" customWidth="1"/>
    <col min="4357" max="4357" width="9.28515625" customWidth="1"/>
    <col min="4358" max="4358" width="11.85546875" customWidth="1"/>
    <col min="4359" max="4359" width="12.5703125" customWidth="1"/>
    <col min="4360" max="4360" width="10.28515625" customWidth="1"/>
    <col min="4361" max="4361" width="12" customWidth="1"/>
    <col min="4362" max="4362" width="11.140625" customWidth="1"/>
    <col min="4608" max="4608" width="35.140625" customWidth="1"/>
    <col min="4609" max="4609" width="18.140625" customWidth="1"/>
    <col min="4610" max="4610" width="11.85546875" customWidth="1"/>
    <col min="4611" max="4611" width="12.28515625" customWidth="1"/>
    <col min="4612" max="4612" width="10.7109375" customWidth="1"/>
    <col min="4613" max="4613" width="9.28515625" customWidth="1"/>
    <col min="4614" max="4614" width="11.85546875" customWidth="1"/>
    <col min="4615" max="4615" width="12.5703125" customWidth="1"/>
    <col min="4616" max="4616" width="10.28515625" customWidth="1"/>
    <col min="4617" max="4617" width="12" customWidth="1"/>
    <col min="4618" max="4618" width="11.140625" customWidth="1"/>
    <col min="4864" max="4864" width="35.140625" customWidth="1"/>
    <col min="4865" max="4865" width="18.140625" customWidth="1"/>
    <col min="4866" max="4866" width="11.85546875" customWidth="1"/>
    <col min="4867" max="4867" width="12.28515625" customWidth="1"/>
    <col min="4868" max="4868" width="10.7109375" customWidth="1"/>
    <col min="4869" max="4869" width="9.28515625" customWidth="1"/>
    <col min="4870" max="4870" width="11.85546875" customWidth="1"/>
    <col min="4871" max="4871" width="12.5703125" customWidth="1"/>
    <col min="4872" max="4872" width="10.28515625" customWidth="1"/>
    <col min="4873" max="4873" width="12" customWidth="1"/>
    <col min="4874" max="4874" width="11.140625" customWidth="1"/>
    <col min="5120" max="5120" width="35.140625" customWidth="1"/>
    <col min="5121" max="5121" width="18.140625" customWidth="1"/>
    <col min="5122" max="5122" width="11.85546875" customWidth="1"/>
    <col min="5123" max="5123" width="12.28515625" customWidth="1"/>
    <col min="5124" max="5124" width="10.7109375" customWidth="1"/>
    <col min="5125" max="5125" width="9.28515625" customWidth="1"/>
    <col min="5126" max="5126" width="11.85546875" customWidth="1"/>
    <col min="5127" max="5127" width="12.5703125" customWidth="1"/>
    <col min="5128" max="5128" width="10.28515625" customWidth="1"/>
    <col min="5129" max="5129" width="12" customWidth="1"/>
    <col min="5130" max="5130" width="11.140625" customWidth="1"/>
    <col min="5376" max="5376" width="35.140625" customWidth="1"/>
    <col min="5377" max="5377" width="18.140625" customWidth="1"/>
    <col min="5378" max="5378" width="11.85546875" customWidth="1"/>
    <col min="5379" max="5379" width="12.28515625" customWidth="1"/>
    <col min="5380" max="5380" width="10.7109375" customWidth="1"/>
    <col min="5381" max="5381" width="9.28515625" customWidth="1"/>
    <col min="5382" max="5382" width="11.85546875" customWidth="1"/>
    <col min="5383" max="5383" width="12.5703125" customWidth="1"/>
    <col min="5384" max="5384" width="10.28515625" customWidth="1"/>
    <col min="5385" max="5385" width="12" customWidth="1"/>
    <col min="5386" max="5386" width="11.140625" customWidth="1"/>
    <col min="5632" max="5632" width="35.140625" customWidth="1"/>
    <col min="5633" max="5633" width="18.140625" customWidth="1"/>
    <col min="5634" max="5634" width="11.85546875" customWidth="1"/>
    <col min="5635" max="5635" width="12.28515625" customWidth="1"/>
    <col min="5636" max="5636" width="10.7109375" customWidth="1"/>
    <col min="5637" max="5637" width="9.28515625" customWidth="1"/>
    <col min="5638" max="5638" width="11.85546875" customWidth="1"/>
    <col min="5639" max="5639" width="12.5703125" customWidth="1"/>
    <col min="5640" max="5640" width="10.28515625" customWidth="1"/>
    <col min="5641" max="5641" width="12" customWidth="1"/>
    <col min="5642" max="5642" width="11.140625" customWidth="1"/>
    <col min="5888" max="5888" width="35.140625" customWidth="1"/>
    <col min="5889" max="5889" width="18.140625" customWidth="1"/>
    <col min="5890" max="5890" width="11.85546875" customWidth="1"/>
    <col min="5891" max="5891" width="12.28515625" customWidth="1"/>
    <col min="5892" max="5892" width="10.7109375" customWidth="1"/>
    <col min="5893" max="5893" width="9.28515625" customWidth="1"/>
    <col min="5894" max="5894" width="11.85546875" customWidth="1"/>
    <col min="5895" max="5895" width="12.5703125" customWidth="1"/>
    <col min="5896" max="5896" width="10.28515625" customWidth="1"/>
    <col min="5897" max="5897" width="12" customWidth="1"/>
    <col min="5898" max="5898" width="11.140625" customWidth="1"/>
    <col min="6144" max="6144" width="35.140625" customWidth="1"/>
    <col min="6145" max="6145" width="18.140625" customWidth="1"/>
    <col min="6146" max="6146" width="11.85546875" customWidth="1"/>
    <col min="6147" max="6147" width="12.28515625" customWidth="1"/>
    <col min="6148" max="6148" width="10.7109375" customWidth="1"/>
    <col min="6149" max="6149" width="9.28515625" customWidth="1"/>
    <col min="6150" max="6150" width="11.85546875" customWidth="1"/>
    <col min="6151" max="6151" width="12.5703125" customWidth="1"/>
    <col min="6152" max="6152" width="10.28515625" customWidth="1"/>
    <col min="6153" max="6153" width="12" customWidth="1"/>
    <col min="6154" max="6154" width="11.140625" customWidth="1"/>
    <col min="6400" max="6400" width="35.140625" customWidth="1"/>
    <col min="6401" max="6401" width="18.140625" customWidth="1"/>
    <col min="6402" max="6402" width="11.85546875" customWidth="1"/>
    <col min="6403" max="6403" width="12.28515625" customWidth="1"/>
    <col min="6404" max="6404" width="10.7109375" customWidth="1"/>
    <col min="6405" max="6405" width="9.28515625" customWidth="1"/>
    <col min="6406" max="6406" width="11.85546875" customWidth="1"/>
    <col min="6407" max="6407" width="12.5703125" customWidth="1"/>
    <col min="6408" max="6408" width="10.28515625" customWidth="1"/>
    <col min="6409" max="6409" width="12" customWidth="1"/>
    <col min="6410" max="6410" width="11.140625" customWidth="1"/>
    <col min="6656" max="6656" width="35.140625" customWidth="1"/>
    <col min="6657" max="6657" width="18.140625" customWidth="1"/>
    <col min="6658" max="6658" width="11.85546875" customWidth="1"/>
    <col min="6659" max="6659" width="12.28515625" customWidth="1"/>
    <col min="6660" max="6660" width="10.7109375" customWidth="1"/>
    <col min="6661" max="6661" width="9.28515625" customWidth="1"/>
    <col min="6662" max="6662" width="11.85546875" customWidth="1"/>
    <col min="6663" max="6663" width="12.5703125" customWidth="1"/>
    <col min="6664" max="6664" width="10.28515625" customWidth="1"/>
    <col min="6665" max="6665" width="12" customWidth="1"/>
    <col min="6666" max="6666" width="11.140625" customWidth="1"/>
    <col min="6912" max="6912" width="35.140625" customWidth="1"/>
    <col min="6913" max="6913" width="18.140625" customWidth="1"/>
    <col min="6914" max="6914" width="11.85546875" customWidth="1"/>
    <col min="6915" max="6915" width="12.28515625" customWidth="1"/>
    <col min="6916" max="6916" width="10.7109375" customWidth="1"/>
    <col min="6917" max="6917" width="9.28515625" customWidth="1"/>
    <col min="6918" max="6918" width="11.85546875" customWidth="1"/>
    <col min="6919" max="6919" width="12.5703125" customWidth="1"/>
    <col min="6920" max="6920" width="10.28515625" customWidth="1"/>
    <col min="6921" max="6921" width="12" customWidth="1"/>
    <col min="6922" max="6922" width="11.140625" customWidth="1"/>
    <col min="7168" max="7168" width="35.140625" customWidth="1"/>
    <col min="7169" max="7169" width="18.140625" customWidth="1"/>
    <col min="7170" max="7170" width="11.85546875" customWidth="1"/>
    <col min="7171" max="7171" width="12.28515625" customWidth="1"/>
    <col min="7172" max="7172" width="10.7109375" customWidth="1"/>
    <col min="7173" max="7173" width="9.28515625" customWidth="1"/>
    <col min="7174" max="7174" width="11.85546875" customWidth="1"/>
    <col min="7175" max="7175" width="12.5703125" customWidth="1"/>
    <col min="7176" max="7176" width="10.28515625" customWidth="1"/>
    <col min="7177" max="7177" width="12" customWidth="1"/>
    <col min="7178" max="7178" width="11.140625" customWidth="1"/>
    <col min="7424" max="7424" width="35.140625" customWidth="1"/>
    <col min="7425" max="7425" width="18.140625" customWidth="1"/>
    <col min="7426" max="7426" width="11.85546875" customWidth="1"/>
    <col min="7427" max="7427" width="12.28515625" customWidth="1"/>
    <col min="7428" max="7428" width="10.7109375" customWidth="1"/>
    <col min="7429" max="7429" width="9.28515625" customWidth="1"/>
    <col min="7430" max="7430" width="11.85546875" customWidth="1"/>
    <col min="7431" max="7431" width="12.5703125" customWidth="1"/>
    <col min="7432" max="7432" width="10.28515625" customWidth="1"/>
    <col min="7433" max="7433" width="12" customWidth="1"/>
    <col min="7434" max="7434" width="11.140625" customWidth="1"/>
    <col min="7680" max="7680" width="35.140625" customWidth="1"/>
    <col min="7681" max="7681" width="18.140625" customWidth="1"/>
    <col min="7682" max="7682" width="11.85546875" customWidth="1"/>
    <col min="7683" max="7683" width="12.28515625" customWidth="1"/>
    <col min="7684" max="7684" width="10.7109375" customWidth="1"/>
    <col min="7685" max="7685" width="9.28515625" customWidth="1"/>
    <col min="7686" max="7686" width="11.85546875" customWidth="1"/>
    <col min="7687" max="7687" width="12.5703125" customWidth="1"/>
    <col min="7688" max="7688" width="10.28515625" customWidth="1"/>
    <col min="7689" max="7689" width="12" customWidth="1"/>
    <col min="7690" max="7690" width="11.140625" customWidth="1"/>
    <col min="7936" max="7936" width="35.140625" customWidth="1"/>
    <col min="7937" max="7937" width="18.140625" customWidth="1"/>
    <col min="7938" max="7938" width="11.85546875" customWidth="1"/>
    <col min="7939" max="7939" width="12.28515625" customWidth="1"/>
    <col min="7940" max="7940" width="10.7109375" customWidth="1"/>
    <col min="7941" max="7941" width="9.28515625" customWidth="1"/>
    <col min="7942" max="7942" width="11.85546875" customWidth="1"/>
    <col min="7943" max="7943" width="12.5703125" customWidth="1"/>
    <col min="7944" max="7944" width="10.28515625" customWidth="1"/>
    <col min="7945" max="7945" width="12" customWidth="1"/>
    <col min="7946" max="7946" width="11.140625" customWidth="1"/>
    <col min="8192" max="8192" width="35.140625" customWidth="1"/>
    <col min="8193" max="8193" width="18.140625" customWidth="1"/>
    <col min="8194" max="8194" width="11.85546875" customWidth="1"/>
    <col min="8195" max="8195" width="12.28515625" customWidth="1"/>
    <col min="8196" max="8196" width="10.7109375" customWidth="1"/>
    <col min="8197" max="8197" width="9.28515625" customWidth="1"/>
    <col min="8198" max="8198" width="11.85546875" customWidth="1"/>
    <col min="8199" max="8199" width="12.5703125" customWidth="1"/>
    <col min="8200" max="8200" width="10.28515625" customWidth="1"/>
    <col min="8201" max="8201" width="12" customWidth="1"/>
    <col min="8202" max="8202" width="11.140625" customWidth="1"/>
    <col min="8448" max="8448" width="35.140625" customWidth="1"/>
    <col min="8449" max="8449" width="18.140625" customWidth="1"/>
    <col min="8450" max="8450" width="11.85546875" customWidth="1"/>
    <col min="8451" max="8451" width="12.28515625" customWidth="1"/>
    <col min="8452" max="8452" width="10.7109375" customWidth="1"/>
    <col min="8453" max="8453" width="9.28515625" customWidth="1"/>
    <col min="8454" max="8454" width="11.85546875" customWidth="1"/>
    <col min="8455" max="8455" width="12.5703125" customWidth="1"/>
    <col min="8456" max="8456" width="10.28515625" customWidth="1"/>
    <col min="8457" max="8457" width="12" customWidth="1"/>
    <col min="8458" max="8458" width="11.140625" customWidth="1"/>
    <col min="8704" max="8704" width="35.140625" customWidth="1"/>
    <col min="8705" max="8705" width="18.140625" customWidth="1"/>
    <col min="8706" max="8706" width="11.85546875" customWidth="1"/>
    <col min="8707" max="8707" width="12.28515625" customWidth="1"/>
    <col min="8708" max="8708" width="10.7109375" customWidth="1"/>
    <col min="8709" max="8709" width="9.28515625" customWidth="1"/>
    <col min="8710" max="8710" width="11.85546875" customWidth="1"/>
    <col min="8711" max="8711" width="12.5703125" customWidth="1"/>
    <col min="8712" max="8712" width="10.28515625" customWidth="1"/>
    <col min="8713" max="8713" width="12" customWidth="1"/>
    <col min="8714" max="8714" width="11.140625" customWidth="1"/>
    <col min="8960" max="8960" width="35.140625" customWidth="1"/>
    <col min="8961" max="8961" width="18.140625" customWidth="1"/>
    <col min="8962" max="8962" width="11.85546875" customWidth="1"/>
    <col min="8963" max="8963" width="12.28515625" customWidth="1"/>
    <col min="8964" max="8964" width="10.7109375" customWidth="1"/>
    <col min="8965" max="8965" width="9.28515625" customWidth="1"/>
    <col min="8966" max="8966" width="11.85546875" customWidth="1"/>
    <col min="8967" max="8967" width="12.5703125" customWidth="1"/>
    <col min="8968" max="8968" width="10.28515625" customWidth="1"/>
    <col min="8969" max="8969" width="12" customWidth="1"/>
    <col min="8970" max="8970" width="11.140625" customWidth="1"/>
    <col min="9216" max="9216" width="35.140625" customWidth="1"/>
    <col min="9217" max="9217" width="18.140625" customWidth="1"/>
    <col min="9218" max="9218" width="11.85546875" customWidth="1"/>
    <col min="9219" max="9219" width="12.28515625" customWidth="1"/>
    <col min="9220" max="9220" width="10.7109375" customWidth="1"/>
    <col min="9221" max="9221" width="9.28515625" customWidth="1"/>
    <col min="9222" max="9222" width="11.85546875" customWidth="1"/>
    <col min="9223" max="9223" width="12.5703125" customWidth="1"/>
    <col min="9224" max="9224" width="10.28515625" customWidth="1"/>
    <col min="9225" max="9225" width="12" customWidth="1"/>
    <col min="9226" max="9226" width="11.140625" customWidth="1"/>
    <col min="9472" max="9472" width="35.140625" customWidth="1"/>
    <col min="9473" max="9473" width="18.140625" customWidth="1"/>
    <col min="9474" max="9474" width="11.85546875" customWidth="1"/>
    <col min="9475" max="9475" width="12.28515625" customWidth="1"/>
    <col min="9476" max="9476" width="10.7109375" customWidth="1"/>
    <col min="9477" max="9477" width="9.28515625" customWidth="1"/>
    <col min="9478" max="9478" width="11.85546875" customWidth="1"/>
    <col min="9479" max="9479" width="12.5703125" customWidth="1"/>
    <col min="9480" max="9480" width="10.28515625" customWidth="1"/>
    <col min="9481" max="9481" width="12" customWidth="1"/>
    <col min="9482" max="9482" width="11.140625" customWidth="1"/>
    <col min="9728" max="9728" width="35.140625" customWidth="1"/>
    <col min="9729" max="9729" width="18.140625" customWidth="1"/>
    <col min="9730" max="9730" width="11.85546875" customWidth="1"/>
    <col min="9731" max="9731" width="12.28515625" customWidth="1"/>
    <col min="9732" max="9732" width="10.7109375" customWidth="1"/>
    <col min="9733" max="9733" width="9.28515625" customWidth="1"/>
    <col min="9734" max="9734" width="11.85546875" customWidth="1"/>
    <col min="9735" max="9735" width="12.5703125" customWidth="1"/>
    <col min="9736" max="9736" width="10.28515625" customWidth="1"/>
    <col min="9737" max="9737" width="12" customWidth="1"/>
    <col min="9738" max="9738" width="11.140625" customWidth="1"/>
    <col min="9984" max="9984" width="35.140625" customWidth="1"/>
    <col min="9985" max="9985" width="18.140625" customWidth="1"/>
    <col min="9986" max="9986" width="11.85546875" customWidth="1"/>
    <col min="9987" max="9987" width="12.28515625" customWidth="1"/>
    <col min="9988" max="9988" width="10.7109375" customWidth="1"/>
    <col min="9989" max="9989" width="9.28515625" customWidth="1"/>
    <col min="9990" max="9990" width="11.85546875" customWidth="1"/>
    <col min="9991" max="9991" width="12.5703125" customWidth="1"/>
    <col min="9992" max="9992" width="10.28515625" customWidth="1"/>
    <col min="9993" max="9993" width="12" customWidth="1"/>
    <col min="9994" max="9994" width="11.140625" customWidth="1"/>
    <col min="10240" max="10240" width="35.140625" customWidth="1"/>
    <col min="10241" max="10241" width="18.140625" customWidth="1"/>
    <col min="10242" max="10242" width="11.85546875" customWidth="1"/>
    <col min="10243" max="10243" width="12.28515625" customWidth="1"/>
    <col min="10244" max="10244" width="10.7109375" customWidth="1"/>
    <col min="10245" max="10245" width="9.28515625" customWidth="1"/>
    <col min="10246" max="10246" width="11.85546875" customWidth="1"/>
    <col min="10247" max="10247" width="12.5703125" customWidth="1"/>
    <col min="10248" max="10248" width="10.28515625" customWidth="1"/>
    <col min="10249" max="10249" width="12" customWidth="1"/>
    <col min="10250" max="10250" width="11.140625" customWidth="1"/>
    <col min="10496" max="10496" width="35.140625" customWidth="1"/>
    <col min="10497" max="10497" width="18.140625" customWidth="1"/>
    <col min="10498" max="10498" width="11.85546875" customWidth="1"/>
    <col min="10499" max="10499" width="12.28515625" customWidth="1"/>
    <col min="10500" max="10500" width="10.7109375" customWidth="1"/>
    <col min="10501" max="10501" width="9.28515625" customWidth="1"/>
    <col min="10502" max="10502" width="11.85546875" customWidth="1"/>
    <col min="10503" max="10503" width="12.5703125" customWidth="1"/>
    <col min="10504" max="10504" width="10.28515625" customWidth="1"/>
    <col min="10505" max="10505" width="12" customWidth="1"/>
    <col min="10506" max="10506" width="11.140625" customWidth="1"/>
    <col min="10752" max="10752" width="35.140625" customWidth="1"/>
    <col min="10753" max="10753" width="18.140625" customWidth="1"/>
    <col min="10754" max="10754" width="11.85546875" customWidth="1"/>
    <col min="10755" max="10755" width="12.28515625" customWidth="1"/>
    <col min="10756" max="10756" width="10.7109375" customWidth="1"/>
    <col min="10757" max="10757" width="9.28515625" customWidth="1"/>
    <col min="10758" max="10758" width="11.85546875" customWidth="1"/>
    <col min="10759" max="10759" width="12.5703125" customWidth="1"/>
    <col min="10760" max="10760" width="10.28515625" customWidth="1"/>
    <col min="10761" max="10761" width="12" customWidth="1"/>
    <col min="10762" max="10762" width="11.140625" customWidth="1"/>
    <col min="11008" max="11008" width="35.140625" customWidth="1"/>
    <col min="11009" max="11009" width="18.140625" customWidth="1"/>
    <col min="11010" max="11010" width="11.85546875" customWidth="1"/>
    <col min="11011" max="11011" width="12.28515625" customWidth="1"/>
    <col min="11012" max="11012" width="10.7109375" customWidth="1"/>
    <col min="11013" max="11013" width="9.28515625" customWidth="1"/>
    <col min="11014" max="11014" width="11.85546875" customWidth="1"/>
    <col min="11015" max="11015" width="12.5703125" customWidth="1"/>
    <col min="11016" max="11016" width="10.28515625" customWidth="1"/>
    <col min="11017" max="11017" width="12" customWidth="1"/>
    <col min="11018" max="11018" width="11.140625" customWidth="1"/>
    <col min="11264" max="11264" width="35.140625" customWidth="1"/>
    <col min="11265" max="11265" width="18.140625" customWidth="1"/>
    <col min="11266" max="11266" width="11.85546875" customWidth="1"/>
    <col min="11267" max="11267" width="12.28515625" customWidth="1"/>
    <col min="11268" max="11268" width="10.7109375" customWidth="1"/>
    <col min="11269" max="11269" width="9.28515625" customWidth="1"/>
    <col min="11270" max="11270" width="11.85546875" customWidth="1"/>
    <col min="11271" max="11271" width="12.5703125" customWidth="1"/>
    <col min="11272" max="11272" width="10.28515625" customWidth="1"/>
    <col min="11273" max="11273" width="12" customWidth="1"/>
    <col min="11274" max="11274" width="11.140625" customWidth="1"/>
    <col min="11520" max="11520" width="35.140625" customWidth="1"/>
    <col min="11521" max="11521" width="18.140625" customWidth="1"/>
    <col min="11522" max="11522" width="11.85546875" customWidth="1"/>
    <col min="11523" max="11523" width="12.28515625" customWidth="1"/>
    <col min="11524" max="11524" width="10.7109375" customWidth="1"/>
    <col min="11525" max="11525" width="9.28515625" customWidth="1"/>
    <col min="11526" max="11526" width="11.85546875" customWidth="1"/>
    <col min="11527" max="11527" width="12.5703125" customWidth="1"/>
    <col min="11528" max="11528" width="10.28515625" customWidth="1"/>
    <col min="11529" max="11529" width="12" customWidth="1"/>
    <col min="11530" max="11530" width="11.140625" customWidth="1"/>
    <col min="11776" max="11776" width="35.140625" customWidth="1"/>
    <col min="11777" max="11777" width="18.140625" customWidth="1"/>
    <col min="11778" max="11778" width="11.85546875" customWidth="1"/>
    <col min="11779" max="11779" width="12.28515625" customWidth="1"/>
    <col min="11780" max="11780" width="10.7109375" customWidth="1"/>
    <col min="11781" max="11781" width="9.28515625" customWidth="1"/>
    <col min="11782" max="11782" width="11.85546875" customWidth="1"/>
    <col min="11783" max="11783" width="12.5703125" customWidth="1"/>
    <col min="11784" max="11784" width="10.28515625" customWidth="1"/>
    <col min="11785" max="11785" width="12" customWidth="1"/>
    <col min="11786" max="11786" width="11.140625" customWidth="1"/>
    <col min="12032" max="12032" width="35.140625" customWidth="1"/>
    <col min="12033" max="12033" width="18.140625" customWidth="1"/>
    <col min="12034" max="12034" width="11.85546875" customWidth="1"/>
    <col min="12035" max="12035" width="12.28515625" customWidth="1"/>
    <col min="12036" max="12036" width="10.7109375" customWidth="1"/>
    <col min="12037" max="12037" width="9.28515625" customWidth="1"/>
    <col min="12038" max="12038" width="11.85546875" customWidth="1"/>
    <col min="12039" max="12039" width="12.5703125" customWidth="1"/>
    <col min="12040" max="12040" width="10.28515625" customWidth="1"/>
    <col min="12041" max="12041" width="12" customWidth="1"/>
    <col min="12042" max="12042" width="11.140625" customWidth="1"/>
    <col min="12288" max="12288" width="35.140625" customWidth="1"/>
    <col min="12289" max="12289" width="18.140625" customWidth="1"/>
    <col min="12290" max="12290" width="11.85546875" customWidth="1"/>
    <col min="12291" max="12291" width="12.28515625" customWidth="1"/>
    <col min="12292" max="12292" width="10.7109375" customWidth="1"/>
    <col min="12293" max="12293" width="9.28515625" customWidth="1"/>
    <col min="12294" max="12294" width="11.85546875" customWidth="1"/>
    <col min="12295" max="12295" width="12.5703125" customWidth="1"/>
    <col min="12296" max="12296" width="10.28515625" customWidth="1"/>
    <col min="12297" max="12297" width="12" customWidth="1"/>
    <col min="12298" max="12298" width="11.140625" customWidth="1"/>
    <col min="12544" max="12544" width="35.140625" customWidth="1"/>
    <col min="12545" max="12545" width="18.140625" customWidth="1"/>
    <col min="12546" max="12546" width="11.85546875" customWidth="1"/>
    <col min="12547" max="12547" width="12.28515625" customWidth="1"/>
    <col min="12548" max="12548" width="10.7109375" customWidth="1"/>
    <col min="12549" max="12549" width="9.28515625" customWidth="1"/>
    <col min="12550" max="12550" width="11.85546875" customWidth="1"/>
    <col min="12551" max="12551" width="12.5703125" customWidth="1"/>
    <col min="12552" max="12552" width="10.28515625" customWidth="1"/>
    <col min="12553" max="12553" width="12" customWidth="1"/>
    <col min="12554" max="12554" width="11.140625" customWidth="1"/>
    <col min="12800" max="12800" width="35.140625" customWidth="1"/>
    <col min="12801" max="12801" width="18.140625" customWidth="1"/>
    <col min="12802" max="12802" width="11.85546875" customWidth="1"/>
    <col min="12803" max="12803" width="12.28515625" customWidth="1"/>
    <col min="12804" max="12804" width="10.7109375" customWidth="1"/>
    <col min="12805" max="12805" width="9.28515625" customWidth="1"/>
    <col min="12806" max="12806" width="11.85546875" customWidth="1"/>
    <col min="12807" max="12807" width="12.5703125" customWidth="1"/>
    <col min="12808" max="12808" width="10.28515625" customWidth="1"/>
    <col min="12809" max="12809" width="12" customWidth="1"/>
    <col min="12810" max="12810" width="11.140625" customWidth="1"/>
    <col min="13056" max="13056" width="35.140625" customWidth="1"/>
    <col min="13057" max="13057" width="18.140625" customWidth="1"/>
    <col min="13058" max="13058" width="11.85546875" customWidth="1"/>
    <col min="13059" max="13059" width="12.28515625" customWidth="1"/>
    <col min="13060" max="13060" width="10.7109375" customWidth="1"/>
    <col min="13061" max="13061" width="9.28515625" customWidth="1"/>
    <col min="13062" max="13062" width="11.85546875" customWidth="1"/>
    <col min="13063" max="13063" width="12.5703125" customWidth="1"/>
    <col min="13064" max="13064" width="10.28515625" customWidth="1"/>
    <col min="13065" max="13065" width="12" customWidth="1"/>
    <col min="13066" max="13066" width="11.140625" customWidth="1"/>
    <col min="13312" max="13312" width="35.140625" customWidth="1"/>
    <col min="13313" max="13313" width="18.140625" customWidth="1"/>
    <col min="13314" max="13314" width="11.85546875" customWidth="1"/>
    <col min="13315" max="13315" width="12.28515625" customWidth="1"/>
    <col min="13316" max="13316" width="10.7109375" customWidth="1"/>
    <col min="13317" max="13317" width="9.28515625" customWidth="1"/>
    <col min="13318" max="13318" width="11.85546875" customWidth="1"/>
    <col min="13319" max="13319" width="12.5703125" customWidth="1"/>
    <col min="13320" max="13320" width="10.28515625" customWidth="1"/>
    <col min="13321" max="13321" width="12" customWidth="1"/>
    <col min="13322" max="13322" width="11.140625" customWidth="1"/>
    <col min="13568" max="13568" width="35.140625" customWidth="1"/>
    <col min="13569" max="13569" width="18.140625" customWidth="1"/>
    <col min="13570" max="13570" width="11.85546875" customWidth="1"/>
    <col min="13571" max="13571" width="12.28515625" customWidth="1"/>
    <col min="13572" max="13572" width="10.7109375" customWidth="1"/>
    <col min="13573" max="13573" width="9.28515625" customWidth="1"/>
    <col min="13574" max="13574" width="11.85546875" customWidth="1"/>
    <col min="13575" max="13575" width="12.5703125" customWidth="1"/>
    <col min="13576" max="13576" width="10.28515625" customWidth="1"/>
    <col min="13577" max="13577" width="12" customWidth="1"/>
    <col min="13578" max="13578" width="11.140625" customWidth="1"/>
    <col min="13824" max="13824" width="35.140625" customWidth="1"/>
    <col min="13825" max="13825" width="18.140625" customWidth="1"/>
    <col min="13826" max="13826" width="11.85546875" customWidth="1"/>
    <col min="13827" max="13827" width="12.28515625" customWidth="1"/>
    <col min="13828" max="13828" width="10.7109375" customWidth="1"/>
    <col min="13829" max="13829" width="9.28515625" customWidth="1"/>
    <col min="13830" max="13830" width="11.85546875" customWidth="1"/>
    <col min="13831" max="13831" width="12.5703125" customWidth="1"/>
    <col min="13832" max="13832" width="10.28515625" customWidth="1"/>
    <col min="13833" max="13833" width="12" customWidth="1"/>
    <col min="13834" max="13834" width="11.140625" customWidth="1"/>
    <col min="14080" max="14080" width="35.140625" customWidth="1"/>
    <col min="14081" max="14081" width="18.140625" customWidth="1"/>
    <col min="14082" max="14082" width="11.85546875" customWidth="1"/>
    <col min="14083" max="14083" width="12.28515625" customWidth="1"/>
    <col min="14084" max="14084" width="10.7109375" customWidth="1"/>
    <col min="14085" max="14085" width="9.28515625" customWidth="1"/>
    <col min="14086" max="14086" width="11.85546875" customWidth="1"/>
    <col min="14087" max="14087" width="12.5703125" customWidth="1"/>
    <col min="14088" max="14088" width="10.28515625" customWidth="1"/>
    <col min="14089" max="14089" width="12" customWidth="1"/>
    <col min="14090" max="14090" width="11.140625" customWidth="1"/>
    <col min="14336" max="14336" width="35.140625" customWidth="1"/>
    <col min="14337" max="14337" width="18.140625" customWidth="1"/>
    <col min="14338" max="14338" width="11.85546875" customWidth="1"/>
    <col min="14339" max="14339" width="12.28515625" customWidth="1"/>
    <col min="14340" max="14340" width="10.7109375" customWidth="1"/>
    <col min="14341" max="14341" width="9.28515625" customWidth="1"/>
    <col min="14342" max="14342" width="11.85546875" customWidth="1"/>
    <col min="14343" max="14343" width="12.5703125" customWidth="1"/>
    <col min="14344" max="14344" width="10.28515625" customWidth="1"/>
    <col min="14345" max="14345" width="12" customWidth="1"/>
    <col min="14346" max="14346" width="11.140625" customWidth="1"/>
    <col min="14592" max="14592" width="35.140625" customWidth="1"/>
    <col min="14593" max="14593" width="18.140625" customWidth="1"/>
    <col min="14594" max="14594" width="11.85546875" customWidth="1"/>
    <col min="14595" max="14595" width="12.28515625" customWidth="1"/>
    <col min="14596" max="14596" width="10.7109375" customWidth="1"/>
    <col min="14597" max="14597" width="9.28515625" customWidth="1"/>
    <col min="14598" max="14598" width="11.85546875" customWidth="1"/>
    <col min="14599" max="14599" width="12.5703125" customWidth="1"/>
    <col min="14600" max="14600" width="10.28515625" customWidth="1"/>
    <col min="14601" max="14601" width="12" customWidth="1"/>
    <col min="14602" max="14602" width="11.140625" customWidth="1"/>
    <col min="14848" max="14848" width="35.140625" customWidth="1"/>
    <col min="14849" max="14849" width="18.140625" customWidth="1"/>
    <col min="14850" max="14850" width="11.85546875" customWidth="1"/>
    <col min="14851" max="14851" width="12.28515625" customWidth="1"/>
    <col min="14852" max="14852" width="10.7109375" customWidth="1"/>
    <col min="14853" max="14853" width="9.28515625" customWidth="1"/>
    <col min="14854" max="14854" width="11.85546875" customWidth="1"/>
    <col min="14855" max="14855" width="12.5703125" customWidth="1"/>
    <col min="14856" max="14856" width="10.28515625" customWidth="1"/>
    <col min="14857" max="14857" width="12" customWidth="1"/>
    <col min="14858" max="14858" width="11.140625" customWidth="1"/>
    <col min="15104" max="15104" width="35.140625" customWidth="1"/>
    <col min="15105" max="15105" width="18.140625" customWidth="1"/>
    <col min="15106" max="15106" width="11.85546875" customWidth="1"/>
    <col min="15107" max="15107" width="12.28515625" customWidth="1"/>
    <col min="15108" max="15108" width="10.7109375" customWidth="1"/>
    <col min="15109" max="15109" width="9.28515625" customWidth="1"/>
    <col min="15110" max="15110" width="11.85546875" customWidth="1"/>
    <col min="15111" max="15111" width="12.5703125" customWidth="1"/>
    <col min="15112" max="15112" width="10.28515625" customWidth="1"/>
    <col min="15113" max="15113" width="12" customWidth="1"/>
    <col min="15114" max="15114" width="11.140625" customWidth="1"/>
    <col min="15360" max="15360" width="35.140625" customWidth="1"/>
    <col min="15361" max="15361" width="18.140625" customWidth="1"/>
    <col min="15362" max="15362" width="11.85546875" customWidth="1"/>
    <col min="15363" max="15363" width="12.28515625" customWidth="1"/>
    <col min="15364" max="15364" width="10.7109375" customWidth="1"/>
    <col min="15365" max="15365" width="9.28515625" customWidth="1"/>
    <col min="15366" max="15366" width="11.85546875" customWidth="1"/>
    <col min="15367" max="15367" width="12.5703125" customWidth="1"/>
    <col min="15368" max="15368" width="10.28515625" customWidth="1"/>
    <col min="15369" max="15369" width="12" customWidth="1"/>
    <col min="15370" max="15370" width="11.140625" customWidth="1"/>
    <col min="15616" max="15616" width="35.140625" customWidth="1"/>
    <col min="15617" max="15617" width="18.140625" customWidth="1"/>
    <col min="15618" max="15618" width="11.85546875" customWidth="1"/>
    <col min="15619" max="15619" width="12.28515625" customWidth="1"/>
    <col min="15620" max="15620" width="10.7109375" customWidth="1"/>
    <col min="15621" max="15621" width="9.28515625" customWidth="1"/>
    <col min="15622" max="15622" width="11.85546875" customWidth="1"/>
    <col min="15623" max="15623" width="12.5703125" customWidth="1"/>
    <col min="15624" max="15624" width="10.28515625" customWidth="1"/>
    <col min="15625" max="15625" width="12" customWidth="1"/>
    <col min="15626" max="15626" width="11.140625" customWidth="1"/>
    <col min="15872" max="15872" width="35.140625" customWidth="1"/>
    <col min="15873" max="15873" width="18.140625" customWidth="1"/>
    <col min="15874" max="15874" width="11.85546875" customWidth="1"/>
    <col min="15875" max="15875" width="12.28515625" customWidth="1"/>
    <col min="15876" max="15876" width="10.7109375" customWidth="1"/>
    <col min="15877" max="15877" width="9.28515625" customWidth="1"/>
    <col min="15878" max="15878" width="11.85546875" customWidth="1"/>
    <col min="15879" max="15879" width="12.5703125" customWidth="1"/>
    <col min="15880" max="15880" width="10.28515625" customWidth="1"/>
    <col min="15881" max="15881" width="12" customWidth="1"/>
    <col min="15882" max="15882" width="11.140625" customWidth="1"/>
    <col min="16128" max="16128" width="35.140625" customWidth="1"/>
    <col min="16129" max="16129" width="18.140625" customWidth="1"/>
    <col min="16130" max="16130" width="11.85546875" customWidth="1"/>
    <col min="16131" max="16131" width="12.28515625" customWidth="1"/>
    <col min="16132" max="16132" width="10.7109375" customWidth="1"/>
    <col min="16133" max="16133" width="9.28515625" customWidth="1"/>
    <col min="16134" max="16134" width="11.85546875" customWidth="1"/>
    <col min="16135" max="16135" width="12.5703125" customWidth="1"/>
    <col min="16136" max="16136" width="10.28515625" customWidth="1"/>
    <col min="16137" max="16137" width="12" customWidth="1"/>
    <col min="16138" max="16138" width="11.140625" customWidth="1"/>
  </cols>
  <sheetData>
    <row r="1" spans="1:13" ht="15.75" x14ac:dyDescent="0.25">
      <c r="K1" s="17" t="s">
        <v>69</v>
      </c>
    </row>
    <row r="2" spans="1:13" ht="16.5" x14ac:dyDescent="0.2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3" ht="42" customHeight="1" x14ac:dyDescent="0.25">
      <c r="A3" s="104" t="s">
        <v>144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</row>
    <row r="4" spans="1:13" ht="11.25" customHeight="1" x14ac:dyDescent="0.25">
      <c r="A4" s="43"/>
      <c r="B4" s="44"/>
      <c r="C4" s="44"/>
      <c r="D4" s="44"/>
      <c r="E4" s="44"/>
      <c r="F4" s="43"/>
      <c r="G4" s="45"/>
      <c r="H4" s="45"/>
      <c r="I4" s="45"/>
      <c r="J4" s="45"/>
      <c r="K4" s="45" t="s">
        <v>108</v>
      </c>
      <c r="L4" s="46"/>
    </row>
    <row r="5" spans="1:13" ht="38.25" customHeight="1" x14ac:dyDescent="0.25">
      <c r="A5" s="106" t="s">
        <v>1</v>
      </c>
      <c r="B5" s="106" t="s">
        <v>2</v>
      </c>
      <c r="C5" s="113" t="s">
        <v>164</v>
      </c>
      <c r="D5" s="107" t="s">
        <v>165</v>
      </c>
      <c r="E5" s="108"/>
      <c r="F5" s="116" t="s">
        <v>167</v>
      </c>
      <c r="G5" s="116"/>
      <c r="H5" s="113" t="s">
        <v>322</v>
      </c>
      <c r="I5" s="117" t="s">
        <v>321</v>
      </c>
      <c r="J5" s="119" t="s">
        <v>171</v>
      </c>
      <c r="K5" s="120"/>
      <c r="L5" s="120"/>
      <c r="M5" s="121"/>
    </row>
    <row r="6" spans="1:13" ht="46.5" customHeight="1" x14ac:dyDescent="0.25">
      <c r="A6" s="106"/>
      <c r="B6" s="106"/>
      <c r="C6" s="114"/>
      <c r="D6" s="109"/>
      <c r="E6" s="110"/>
      <c r="F6" s="116" t="s">
        <v>168</v>
      </c>
      <c r="G6" s="116"/>
      <c r="H6" s="114"/>
      <c r="I6" s="118"/>
      <c r="J6" s="115" t="s">
        <v>172</v>
      </c>
      <c r="K6" s="115"/>
      <c r="L6" s="116" t="s">
        <v>175</v>
      </c>
      <c r="M6" s="116"/>
    </row>
    <row r="7" spans="1:13" ht="39" customHeight="1" x14ac:dyDescent="0.25">
      <c r="A7" s="106"/>
      <c r="B7" s="106"/>
      <c r="C7" s="114"/>
      <c r="D7" s="111" t="s">
        <v>303</v>
      </c>
      <c r="E7" s="113" t="s">
        <v>166</v>
      </c>
      <c r="F7" s="82" t="s">
        <v>150</v>
      </c>
      <c r="G7" s="83" t="s">
        <v>4</v>
      </c>
      <c r="H7" s="114"/>
      <c r="I7" s="118"/>
      <c r="J7" s="67" t="s">
        <v>150</v>
      </c>
      <c r="K7" s="67" t="s">
        <v>4</v>
      </c>
      <c r="L7" s="27" t="s">
        <v>150</v>
      </c>
      <c r="M7" s="67" t="s">
        <v>4</v>
      </c>
    </row>
    <row r="8" spans="1:13" ht="18" customHeight="1" x14ac:dyDescent="0.25">
      <c r="A8" s="106"/>
      <c r="B8" s="106"/>
      <c r="C8" s="115"/>
      <c r="D8" s="112"/>
      <c r="E8" s="112"/>
      <c r="F8" s="84" t="s">
        <v>170</v>
      </c>
      <c r="G8" s="84" t="s">
        <v>169</v>
      </c>
      <c r="H8" s="115"/>
      <c r="I8" s="112"/>
      <c r="J8" s="48" t="s">
        <v>173</v>
      </c>
      <c r="K8" s="48" t="s">
        <v>174</v>
      </c>
      <c r="L8" s="48" t="s">
        <v>176</v>
      </c>
      <c r="M8" s="48" t="s">
        <v>177</v>
      </c>
    </row>
    <row r="9" spans="1:13" x14ac:dyDescent="0.25">
      <c r="A9" s="28">
        <v>1</v>
      </c>
      <c r="B9" s="28">
        <v>2</v>
      </c>
      <c r="C9" s="28">
        <v>3</v>
      </c>
      <c r="D9" s="70">
        <v>4</v>
      </c>
      <c r="E9" s="81">
        <v>5</v>
      </c>
      <c r="F9" s="28">
        <v>6</v>
      </c>
      <c r="G9" s="28">
        <v>7</v>
      </c>
      <c r="H9" s="28">
        <v>8</v>
      </c>
      <c r="I9" s="28">
        <v>9</v>
      </c>
      <c r="J9" s="28">
        <v>10</v>
      </c>
      <c r="K9" s="28">
        <v>11</v>
      </c>
      <c r="L9" s="28">
        <v>12</v>
      </c>
      <c r="M9" s="85">
        <v>13</v>
      </c>
    </row>
    <row r="10" spans="1:13" s="154" customFormat="1" x14ac:dyDescent="0.25">
      <c r="A10" s="29" t="s">
        <v>5</v>
      </c>
      <c r="B10" s="49"/>
      <c r="C10" s="95">
        <f>C11+C71+C79+C98+C117+C148+C155</f>
        <v>6160364.5899999999</v>
      </c>
      <c r="D10" s="95">
        <f>D11+D71+D79+D98+D117+D148+D155</f>
        <v>11549324</v>
      </c>
      <c r="E10" s="95">
        <f>E11+E71+E79+E98+E117+E148+E155</f>
        <v>11549324</v>
      </c>
      <c r="F10" s="50">
        <f>E10-D10</f>
        <v>0</v>
      </c>
      <c r="G10" s="50">
        <f>E10/D10*100</f>
        <v>100</v>
      </c>
      <c r="H10" s="95">
        <f>H11+H71+H79+H98+H117+H148+H155</f>
        <v>11549324</v>
      </c>
      <c r="I10" s="95">
        <f>I11+I71+I79+I98+I117+I148+I155</f>
        <v>11508634.050000001</v>
      </c>
      <c r="J10" s="50">
        <f>I10-H10</f>
        <v>-40689.949999999255</v>
      </c>
      <c r="K10" s="51">
        <f>I10/H10*100</f>
        <v>99.647685440290715</v>
      </c>
      <c r="L10" s="51">
        <f>I10-C10</f>
        <v>5348269.4600000009</v>
      </c>
      <c r="M10" s="99">
        <f>I10/C10*100</f>
        <v>186.81741773338777</v>
      </c>
    </row>
    <row r="11" spans="1:13" s="154" customFormat="1" x14ac:dyDescent="0.25">
      <c r="A11" s="29" t="s">
        <v>6</v>
      </c>
      <c r="B11" s="31" t="s">
        <v>124</v>
      </c>
      <c r="C11" s="86">
        <f>C13+C18+C57+C61</f>
        <v>3774611.45</v>
      </c>
      <c r="D11" s="86">
        <f>D13+D18+D61</f>
        <v>4153493</v>
      </c>
      <c r="E11" s="86">
        <f>E13+E18+E61</f>
        <v>4153493</v>
      </c>
      <c r="F11" s="50">
        <f t="shared" ref="F11:F74" si="0">E11-D11</f>
        <v>0</v>
      </c>
      <c r="G11" s="50">
        <f t="shared" ref="G11:G74" si="1">E11/D11*100</f>
        <v>100</v>
      </c>
      <c r="H11" s="86">
        <f>H13+H18+H61</f>
        <v>4153493</v>
      </c>
      <c r="I11" s="86">
        <f>I13+I18+I61</f>
        <v>4152583.9299999997</v>
      </c>
      <c r="J11" s="50">
        <f t="shared" ref="J11:J76" si="2">I11-H11</f>
        <v>-909.07000000029802</v>
      </c>
      <c r="K11" s="51">
        <f t="shared" ref="K11:K76" si="3">I11/H11*100</f>
        <v>99.978113120691432</v>
      </c>
      <c r="L11" s="51">
        <f t="shared" ref="L11:L76" si="4">I11-C11</f>
        <v>377972.47999999952</v>
      </c>
      <c r="M11" s="99">
        <f t="shared" ref="M11:M71" si="5">I11/C11*100</f>
        <v>110.01354669233569</v>
      </c>
    </row>
    <row r="12" spans="1:13" s="154" customFormat="1" x14ac:dyDescent="0.25">
      <c r="A12" s="100" t="s">
        <v>324</v>
      </c>
      <c r="B12" s="31"/>
      <c r="C12" s="86">
        <f>C11/C10*100</f>
        <v>61.272533384261926</v>
      </c>
      <c r="D12" s="86">
        <f t="shared" ref="D12:E12" si="6">D11/D10*100</f>
        <v>35.963083207294211</v>
      </c>
      <c r="E12" s="86">
        <f t="shared" si="6"/>
        <v>35.963083207294211</v>
      </c>
      <c r="F12" s="50"/>
      <c r="G12" s="50"/>
      <c r="H12" s="86">
        <f t="shared" ref="H12:I12" si="7">H11/H10*100</f>
        <v>35.963083207294211</v>
      </c>
      <c r="I12" s="86">
        <f t="shared" si="7"/>
        <v>36.082335331533102</v>
      </c>
      <c r="J12" s="50"/>
      <c r="K12" s="51"/>
      <c r="L12" s="51"/>
      <c r="M12" s="99"/>
    </row>
    <row r="13" spans="1:13" s="154" customFormat="1" ht="37.5" customHeight="1" x14ac:dyDescent="0.25">
      <c r="A13" s="29" t="s">
        <v>25</v>
      </c>
      <c r="B13" s="31" t="s">
        <v>125</v>
      </c>
      <c r="C13" s="86">
        <v>874753</v>
      </c>
      <c r="D13" s="86">
        <f>D14</f>
        <v>887275</v>
      </c>
      <c r="E13" s="86">
        <f>E14</f>
        <v>887275</v>
      </c>
      <c r="F13" s="50">
        <f t="shared" si="0"/>
        <v>0</v>
      </c>
      <c r="G13" s="50">
        <f t="shared" si="1"/>
        <v>100</v>
      </c>
      <c r="H13" s="86">
        <f>H14</f>
        <v>887275</v>
      </c>
      <c r="I13" s="52">
        <f t="shared" ref="I13" si="8">I14</f>
        <v>887275</v>
      </c>
      <c r="J13" s="50">
        <f t="shared" si="2"/>
        <v>0</v>
      </c>
      <c r="K13" s="51">
        <f t="shared" si="3"/>
        <v>100</v>
      </c>
      <c r="L13" s="51">
        <f t="shared" si="4"/>
        <v>12522</v>
      </c>
      <c r="M13" s="99">
        <f t="shared" si="5"/>
        <v>101.43148980340737</v>
      </c>
    </row>
    <row r="14" spans="1:13" s="154" customFormat="1" x14ac:dyDescent="0.25">
      <c r="A14" s="29" t="s">
        <v>7</v>
      </c>
      <c r="B14" s="31" t="s">
        <v>178</v>
      </c>
      <c r="C14" s="86"/>
      <c r="D14" s="86">
        <f>D15</f>
        <v>887275</v>
      </c>
      <c r="E14" s="86">
        <f>E15</f>
        <v>887275</v>
      </c>
      <c r="F14" s="50">
        <f t="shared" si="0"/>
        <v>0</v>
      </c>
      <c r="G14" s="50">
        <f t="shared" si="1"/>
        <v>100</v>
      </c>
      <c r="H14" s="86">
        <f>H15</f>
        <v>887275</v>
      </c>
      <c r="I14" s="86">
        <f>I15</f>
        <v>887275</v>
      </c>
      <c r="J14" s="50">
        <f t="shared" si="2"/>
        <v>0</v>
      </c>
      <c r="K14" s="51">
        <f t="shared" si="3"/>
        <v>100</v>
      </c>
      <c r="L14" s="51">
        <f t="shared" si="4"/>
        <v>887275</v>
      </c>
      <c r="M14" s="99"/>
    </row>
    <row r="15" spans="1:13" s="152" customFormat="1" x14ac:dyDescent="0.25">
      <c r="A15" s="32" t="s">
        <v>70</v>
      </c>
      <c r="B15" s="30" t="s">
        <v>179</v>
      </c>
      <c r="C15" s="87"/>
      <c r="D15" s="87">
        <v>887275</v>
      </c>
      <c r="E15" s="87">
        <f>E16+E17</f>
        <v>887275</v>
      </c>
      <c r="F15" s="53">
        <f t="shared" si="0"/>
        <v>0</v>
      </c>
      <c r="G15" s="53">
        <f t="shared" si="1"/>
        <v>100</v>
      </c>
      <c r="H15" s="87">
        <f>H16+H17</f>
        <v>887275</v>
      </c>
      <c r="I15" s="53">
        <f>I16+I17</f>
        <v>887275</v>
      </c>
      <c r="J15" s="53">
        <f t="shared" si="2"/>
        <v>0</v>
      </c>
      <c r="K15" s="54">
        <f t="shared" si="3"/>
        <v>100</v>
      </c>
      <c r="L15" s="54">
        <f t="shared" si="4"/>
        <v>887275</v>
      </c>
      <c r="M15" s="98"/>
    </row>
    <row r="16" spans="1:13" s="156" customFormat="1" x14ac:dyDescent="0.25">
      <c r="A16" s="33" t="s">
        <v>8</v>
      </c>
      <c r="B16" s="47" t="s">
        <v>180</v>
      </c>
      <c r="C16" s="88"/>
      <c r="D16" s="88"/>
      <c r="E16" s="88">
        <v>703848</v>
      </c>
      <c r="F16" s="97"/>
      <c r="G16" s="97"/>
      <c r="H16" s="57">
        <v>703848</v>
      </c>
      <c r="I16" s="56">
        <v>703848</v>
      </c>
      <c r="J16" s="56">
        <f t="shared" si="2"/>
        <v>0</v>
      </c>
      <c r="K16" s="57">
        <f t="shared" si="3"/>
        <v>100</v>
      </c>
      <c r="L16" s="57">
        <f t="shared" si="4"/>
        <v>703848</v>
      </c>
      <c r="M16" s="162"/>
    </row>
    <row r="17" spans="1:13" s="156" customFormat="1" x14ac:dyDescent="0.25">
      <c r="A17" s="33" t="s">
        <v>9</v>
      </c>
      <c r="B17" s="47" t="s">
        <v>181</v>
      </c>
      <c r="C17" s="88"/>
      <c r="D17" s="88"/>
      <c r="E17" s="88">
        <v>183427</v>
      </c>
      <c r="F17" s="97"/>
      <c r="G17" s="97"/>
      <c r="H17" s="57">
        <v>183427</v>
      </c>
      <c r="I17" s="56">
        <v>183427</v>
      </c>
      <c r="J17" s="56">
        <f t="shared" si="2"/>
        <v>0</v>
      </c>
      <c r="K17" s="57">
        <f t="shared" si="3"/>
        <v>100</v>
      </c>
      <c r="L17" s="57">
        <f t="shared" si="4"/>
        <v>183427</v>
      </c>
      <c r="M17" s="162"/>
    </row>
    <row r="18" spans="1:13" s="154" customFormat="1" ht="43.5" customHeight="1" x14ac:dyDescent="0.25">
      <c r="A18" s="29" t="s">
        <v>14</v>
      </c>
      <c r="B18" s="34" t="s">
        <v>182</v>
      </c>
      <c r="C18" s="89">
        <v>2754595.45</v>
      </c>
      <c r="D18" s="89">
        <f>D19+D44+D47</f>
        <v>3213652</v>
      </c>
      <c r="E18" s="89">
        <f>E19+E44+E47</f>
        <v>3213652</v>
      </c>
      <c r="F18" s="50">
        <f t="shared" si="0"/>
        <v>0</v>
      </c>
      <c r="G18" s="50">
        <f t="shared" si="1"/>
        <v>100</v>
      </c>
      <c r="H18" s="89">
        <f>H19+H44+H47</f>
        <v>3213652</v>
      </c>
      <c r="I18" s="89">
        <f>I19+I44+I47</f>
        <v>3213465.13</v>
      </c>
      <c r="J18" s="50">
        <f t="shared" si="2"/>
        <v>-186.87000000011176</v>
      </c>
      <c r="K18" s="51">
        <f t="shared" si="3"/>
        <v>99.99418512023081</v>
      </c>
      <c r="L18" s="51">
        <f t="shared" si="4"/>
        <v>458869.6799999997</v>
      </c>
      <c r="M18" s="99">
        <f t="shared" si="5"/>
        <v>116.65833289603378</v>
      </c>
    </row>
    <row r="19" spans="1:13" s="154" customFormat="1" x14ac:dyDescent="0.25">
      <c r="A19" s="29" t="s">
        <v>300</v>
      </c>
      <c r="B19" s="34" t="s">
        <v>183</v>
      </c>
      <c r="C19" s="89"/>
      <c r="D19" s="89">
        <v>3117552</v>
      </c>
      <c r="E19" s="89">
        <f>E20+E23</f>
        <v>3117552</v>
      </c>
      <c r="F19" s="50">
        <f t="shared" si="0"/>
        <v>0</v>
      </c>
      <c r="G19" s="50">
        <f t="shared" si="1"/>
        <v>100</v>
      </c>
      <c r="H19" s="89">
        <f>H20+H23</f>
        <v>3117552</v>
      </c>
      <c r="I19" s="89">
        <f>I20+I23</f>
        <v>3117365.13</v>
      </c>
      <c r="J19" s="50">
        <f t="shared" si="2"/>
        <v>-186.87000000011176</v>
      </c>
      <c r="K19" s="51">
        <f t="shared" si="3"/>
        <v>99.99400587383947</v>
      </c>
      <c r="L19" s="51">
        <f t="shared" si="4"/>
        <v>3117365.13</v>
      </c>
      <c r="M19" s="99"/>
    </row>
    <row r="20" spans="1:13" s="152" customFormat="1" x14ac:dyDescent="0.25">
      <c r="A20" s="35" t="s">
        <v>70</v>
      </c>
      <c r="B20" s="40" t="s">
        <v>184</v>
      </c>
      <c r="C20" s="90"/>
      <c r="D20" s="90">
        <v>2388930</v>
      </c>
      <c r="E20" s="90">
        <f>E21+E22</f>
        <v>2388930</v>
      </c>
      <c r="F20" s="53">
        <f t="shared" si="0"/>
        <v>0</v>
      </c>
      <c r="G20" s="53">
        <f t="shared" si="1"/>
        <v>100</v>
      </c>
      <c r="H20" s="90">
        <f>H21+H22</f>
        <v>2388930</v>
      </c>
      <c r="I20" s="90">
        <f>I21+I22</f>
        <v>2388930</v>
      </c>
      <c r="J20" s="53">
        <f t="shared" si="2"/>
        <v>0</v>
      </c>
      <c r="K20" s="54">
        <f t="shared" si="3"/>
        <v>100</v>
      </c>
      <c r="L20" s="54">
        <f t="shared" si="4"/>
        <v>2388930</v>
      </c>
      <c r="M20" s="98"/>
    </row>
    <row r="21" spans="1:13" s="156" customFormat="1" x14ac:dyDescent="0.25">
      <c r="A21" s="33" t="s">
        <v>8</v>
      </c>
      <c r="B21" s="37" t="s">
        <v>185</v>
      </c>
      <c r="C21" s="91"/>
      <c r="D21" s="91"/>
      <c r="E21" s="91">
        <v>1820537</v>
      </c>
      <c r="F21" s="97"/>
      <c r="G21" s="97"/>
      <c r="H21" s="57">
        <v>1820537</v>
      </c>
      <c r="I21" s="56">
        <v>1820537</v>
      </c>
      <c r="J21" s="56">
        <f t="shared" si="2"/>
        <v>0</v>
      </c>
      <c r="K21" s="57">
        <f t="shared" si="3"/>
        <v>100</v>
      </c>
      <c r="L21" s="57">
        <f t="shared" si="4"/>
        <v>1820537</v>
      </c>
      <c r="M21" s="162"/>
    </row>
    <row r="22" spans="1:13" s="156" customFormat="1" x14ac:dyDescent="0.25">
      <c r="A22" s="33" t="s">
        <v>9</v>
      </c>
      <c r="B22" s="37" t="s">
        <v>316</v>
      </c>
      <c r="C22" s="91"/>
      <c r="D22" s="91"/>
      <c r="E22" s="91">
        <v>568393</v>
      </c>
      <c r="F22" s="97"/>
      <c r="G22" s="97"/>
      <c r="H22" s="57">
        <v>568393</v>
      </c>
      <c r="I22" s="56">
        <v>568393</v>
      </c>
      <c r="J22" s="56">
        <f t="shared" si="2"/>
        <v>0</v>
      </c>
      <c r="K22" s="57">
        <f t="shared" si="3"/>
        <v>100</v>
      </c>
      <c r="L22" s="57">
        <f t="shared" si="4"/>
        <v>568393</v>
      </c>
      <c r="M22" s="162"/>
    </row>
    <row r="23" spans="1:13" s="152" customFormat="1" ht="21.75" x14ac:dyDescent="0.25">
      <c r="A23" s="35" t="s">
        <v>304</v>
      </c>
      <c r="B23" s="36" t="s">
        <v>305</v>
      </c>
      <c r="C23" s="92"/>
      <c r="D23" s="92">
        <f>D24+D28+D32+D40+D42</f>
        <v>728622</v>
      </c>
      <c r="E23" s="92">
        <f>E24+E28+E32+E40+E42</f>
        <v>728622</v>
      </c>
      <c r="F23" s="53">
        <f t="shared" si="0"/>
        <v>0</v>
      </c>
      <c r="G23" s="53">
        <f t="shared" si="1"/>
        <v>100</v>
      </c>
      <c r="H23" s="92">
        <f>H24+H28+H32+H40+H42</f>
        <v>728622</v>
      </c>
      <c r="I23" s="92">
        <f>I24+I28+I32+I40+I42</f>
        <v>728435.13</v>
      </c>
      <c r="J23" s="53">
        <f t="shared" si="2"/>
        <v>-186.86999999999534</v>
      </c>
      <c r="K23" s="54">
        <f t="shared" si="3"/>
        <v>99.974352956677123</v>
      </c>
      <c r="L23" s="54">
        <f t="shared" si="4"/>
        <v>728435.13</v>
      </c>
      <c r="M23" s="98"/>
    </row>
    <row r="24" spans="1:13" s="152" customFormat="1" ht="21.75" x14ac:dyDescent="0.25">
      <c r="A24" s="35" t="s">
        <v>71</v>
      </c>
      <c r="B24" s="36" t="s">
        <v>186</v>
      </c>
      <c r="C24" s="92"/>
      <c r="D24" s="92">
        <v>50058</v>
      </c>
      <c r="E24" s="92">
        <f>E25+E26+E27</f>
        <v>50058</v>
      </c>
      <c r="F24" s="53">
        <f t="shared" si="0"/>
        <v>0</v>
      </c>
      <c r="G24" s="53">
        <f t="shared" si="1"/>
        <v>100</v>
      </c>
      <c r="H24" s="92">
        <f>H25+H26+H27</f>
        <v>50058</v>
      </c>
      <c r="I24" s="92">
        <f>I25+I26+I27</f>
        <v>50058</v>
      </c>
      <c r="J24" s="53">
        <f t="shared" si="2"/>
        <v>0</v>
      </c>
      <c r="K24" s="54">
        <f t="shared" si="3"/>
        <v>100</v>
      </c>
      <c r="L24" s="54">
        <f t="shared" si="4"/>
        <v>50058</v>
      </c>
      <c r="M24" s="98"/>
    </row>
    <row r="25" spans="1:13" s="156" customFormat="1" x14ac:dyDescent="0.25">
      <c r="A25" s="33" t="s">
        <v>10</v>
      </c>
      <c r="B25" s="37" t="s">
        <v>187</v>
      </c>
      <c r="C25" s="91"/>
      <c r="D25" s="91"/>
      <c r="E25" s="91">
        <v>34410</v>
      </c>
      <c r="F25" s="97"/>
      <c r="G25" s="97"/>
      <c r="H25" s="57">
        <v>34410</v>
      </c>
      <c r="I25" s="55">
        <v>34410</v>
      </c>
      <c r="J25" s="56">
        <f t="shared" si="2"/>
        <v>0</v>
      </c>
      <c r="K25" s="57">
        <f t="shared" si="3"/>
        <v>100</v>
      </c>
      <c r="L25" s="57">
        <f t="shared" si="4"/>
        <v>34410</v>
      </c>
      <c r="M25" s="162"/>
    </row>
    <row r="26" spans="1:13" s="156" customFormat="1" x14ac:dyDescent="0.25">
      <c r="A26" s="33" t="s">
        <v>12</v>
      </c>
      <c r="B26" s="37" t="s">
        <v>188</v>
      </c>
      <c r="C26" s="91"/>
      <c r="D26" s="91"/>
      <c r="E26" s="91">
        <v>11000</v>
      </c>
      <c r="F26" s="97"/>
      <c r="G26" s="97"/>
      <c r="H26" s="57">
        <v>11000</v>
      </c>
      <c r="I26" s="55">
        <v>11000</v>
      </c>
      <c r="J26" s="56">
        <f t="shared" si="2"/>
        <v>0</v>
      </c>
      <c r="K26" s="57">
        <f t="shared" si="3"/>
        <v>100</v>
      </c>
      <c r="L26" s="57">
        <f t="shared" si="4"/>
        <v>11000</v>
      </c>
      <c r="M26" s="162"/>
    </row>
    <row r="27" spans="1:13" s="156" customFormat="1" x14ac:dyDescent="0.25">
      <c r="A27" s="33" t="s">
        <v>72</v>
      </c>
      <c r="B27" s="37" t="s">
        <v>189</v>
      </c>
      <c r="C27" s="91"/>
      <c r="D27" s="91"/>
      <c r="E27" s="91">
        <v>4648</v>
      </c>
      <c r="F27" s="97"/>
      <c r="G27" s="97"/>
      <c r="H27" s="57">
        <v>4648</v>
      </c>
      <c r="I27" s="55">
        <v>4648</v>
      </c>
      <c r="J27" s="56">
        <f t="shared" si="2"/>
        <v>0</v>
      </c>
      <c r="K27" s="57">
        <f t="shared" si="3"/>
        <v>100</v>
      </c>
      <c r="L27" s="57">
        <f t="shared" si="4"/>
        <v>4648</v>
      </c>
      <c r="M27" s="162"/>
    </row>
    <row r="28" spans="1:13" s="152" customFormat="1" ht="21.75" x14ac:dyDescent="0.25">
      <c r="A28" s="35" t="s">
        <v>73</v>
      </c>
      <c r="B28" s="36" t="s">
        <v>190</v>
      </c>
      <c r="C28" s="92"/>
      <c r="D28" s="92">
        <v>20000</v>
      </c>
      <c r="E28" s="92">
        <f>E29</f>
        <v>20000</v>
      </c>
      <c r="F28" s="53">
        <f t="shared" si="0"/>
        <v>0</v>
      </c>
      <c r="G28" s="53">
        <f t="shared" si="1"/>
        <v>100</v>
      </c>
      <c r="H28" s="92">
        <f>H29</f>
        <v>20000</v>
      </c>
      <c r="I28" s="92">
        <f>I29</f>
        <v>20000</v>
      </c>
      <c r="J28" s="53">
        <f t="shared" si="2"/>
        <v>0</v>
      </c>
      <c r="K28" s="54">
        <f t="shared" si="3"/>
        <v>100</v>
      </c>
      <c r="L28" s="54">
        <f t="shared" si="4"/>
        <v>20000</v>
      </c>
      <c r="M28" s="98"/>
    </row>
    <row r="29" spans="1:13" s="156" customFormat="1" x14ac:dyDescent="0.25">
      <c r="A29" s="33" t="s">
        <v>11</v>
      </c>
      <c r="B29" s="37" t="s">
        <v>191</v>
      </c>
      <c r="C29" s="91"/>
      <c r="D29" s="91"/>
      <c r="E29" s="91">
        <v>20000</v>
      </c>
      <c r="F29" s="97"/>
      <c r="G29" s="97"/>
      <c r="H29" s="57">
        <v>20000</v>
      </c>
      <c r="I29" s="56">
        <v>20000</v>
      </c>
      <c r="J29" s="56">
        <f t="shared" si="2"/>
        <v>0</v>
      </c>
      <c r="K29" s="57">
        <f t="shared" si="3"/>
        <v>100</v>
      </c>
      <c r="L29" s="57">
        <f t="shared" si="4"/>
        <v>20000</v>
      </c>
      <c r="M29" s="162"/>
    </row>
    <row r="30" spans="1:13" s="156" customFormat="1" x14ac:dyDescent="0.25">
      <c r="A30" s="33" t="s">
        <v>72</v>
      </c>
      <c r="B30" s="37" t="s">
        <v>192</v>
      </c>
      <c r="C30" s="91"/>
      <c r="D30" s="91"/>
      <c r="E30" s="91"/>
      <c r="F30" s="97"/>
      <c r="G30" s="97"/>
      <c r="H30" s="57"/>
      <c r="I30" s="56"/>
      <c r="J30" s="56">
        <f t="shared" si="2"/>
        <v>0</v>
      </c>
      <c r="K30" s="57"/>
      <c r="L30" s="57">
        <f t="shared" si="4"/>
        <v>0</v>
      </c>
      <c r="M30" s="162"/>
    </row>
    <row r="31" spans="1:13" s="156" customFormat="1" x14ac:dyDescent="0.25">
      <c r="A31" s="33" t="s">
        <v>15</v>
      </c>
      <c r="B31" s="37" t="s">
        <v>193</v>
      </c>
      <c r="C31" s="91"/>
      <c r="D31" s="91"/>
      <c r="E31" s="91"/>
      <c r="F31" s="97"/>
      <c r="G31" s="97"/>
      <c r="H31" s="57"/>
      <c r="I31" s="56"/>
      <c r="J31" s="56">
        <f t="shared" si="2"/>
        <v>0</v>
      </c>
      <c r="K31" s="57"/>
      <c r="L31" s="57">
        <f t="shared" si="4"/>
        <v>0</v>
      </c>
      <c r="M31" s="162"/>
    </row>
    <row r="32" spans="1:13" s="152" customFormat="1" ht="21.75" x14ac:dyDescent="0.25">
      <c r="A32" s="35" t="s">
        <v>74</v>
      </c>
      <c r="B32" s="36" t="s">
        <v>194</v>
      </c>
      <c r="C32" s="92"/>
      <c r="D32" s="92">
        <v>597803</v>
      </c>
      <c r="E32" s="92">
        <f>SUM(E33:E39)</f>
        <v>597803</v>
      </c>
      <c r="F32" s="53">
        <f t="shared" si="0"/>
        <v>0</v>
      </c>
      <c r="G32" s="53">
        <f t="shared" si="1"/>
        <v>100</v>
      </c>
      <c r="H32" s="92">
        <f>SUM(H33:H39)</f>
        <v>597803</v>
      </c>
      <c r="I32" s="92">
        <f>SUM(I33:I39)</f>
        <v>597618.11</v>
      </c>
      <c r="J32" s="53">
        <f t="shared" si="2"/>
        <v>-184.89000000001397</v>
      </c>
      <c r="K32" s="54">
        <f t="shared" si="3"/>
        <v>99.969071751061804</v>
      </c>
      <c r="L32" s="54">
        <f t="shared" si="4"/>
        <v>597618.11</v>
      </c>
      <c r="M32" s="98"/>
    </row>
    <row r="33" spans="1:13" s="156" customFormat="1" x14ac:dyDescent="0.25">
      <c r="A33" s="33" t="s">
        <v>11</v>
      </c>
      <c r="B33" s="37" t="s">
        <v>195</v>
      </c>
      <c r="C33" s="91"/>
      <c r="D33" s="91"/>
      <c r="E33" s="91"/>
      <c r="F33" s="97"/>
      <c r="G33" s="97"/>
      <c r="H33" s="57"/>
      <c r="I33" s="56"/>
      <c r="J33" s="56">
        <f t="shared" si="2"/>
        <v>0</v>
      </c>
      <c r="K33" s="57"/>
      <c r="L33" s="57">
        <f t="shared" si="4"/>
        <v>0</v>
      </c>
      <c r="M33" s="162"/>
    </row>
    <row r="34" spans="1:13" s="156" customFormat="1" x14ac:dyDescent="0.25">
      <c r="A34" s="33" t="s">
        <v>12</v>
      </c>
      <c r="B34" s="37" t="s">
        <v>196</v>
      </c>
      <c r="C34" s="91"/>
      <c r="D34" s="91"/>
      <c r="E34" s="91"/>
      <c r="F34" s="97"/>
      <c r="G34" s="97"/>
      <c r="H34" s="57"/>
      <c r="I34" s="56"/>
      <c r="J34" s="56">
        <f t="shared" si="2"/>
        <v>0</v>
      </c>
      <c r="K34" s="57"/>
      <c r="L34" s="57">
        <f t="shared" si="4"/>
        <v>0</v>
      </c>
      <c r="M34" s="162"/>
    </row>
    <row r="35" spans="1:13" s="156" customFormat="1" x14ac:dyDescent="0.25">
      <c r="A35" s="33" t="s">
        <v>16</v>
      </c>
      <c r="B35" s="37" t="s">
        <v>197</v>
      </c>
      <c r="C35" s="91"/>
      <c r="D35" s="91"/>
      <c r="E35" s="91">
        <v>16817</v>
      </c>
      <c r="F35" s="97"/>
      <c r="G35" s="97"/>
      <c r="H35" s="57">
        <v>16817</v>
      </c>
      <c r="I35" s="56">
        <v>16816.89</v>
      </c>
      <c r="J35" s="56">
        <f t="shared" si="2"/>
        <v>-0.11000000000058208</v>
      </c>
      <c r="K35" s="57">
        <f t="shared" si="3"/>
        <v>99.99934589998216</v>
      </c>
      <c r="L35" s="57">
        <f t="shared" si="4"/>
        <v>16816.89</v>
      </c>
      <c r="M35" s="162"/>
    </row>
    <row r="36" spans="1:13" s="156" customFormat="1" x14ac:dyDescent="0.25">
      <c r="A36" s="33" t="s">
        <v>75</v>
      </c>
      <c r="B36" s="37" t="s">
        <v>198</v>
      </c>
      <c r="C36" s="91"/>
      <c r="D36" s="91"/>
      <c r="E36" s="91">
        <v>51329</v>
      </c>
      <c r="F36" s="97"/>
      <c r="G36" s="97"/>
      <c r="H36" s="57">
        <v>51329</v>
      </c>
      <c r="I36" s="56">
        <v>51329</v>
      </c>
      <c r="J36" s="56">
        <f t="shared" si="2"/>
        <v>0</v>
      </c>
      <c r="K36" s="57">
        <f t="shared" si="3"/>
        <v>100</v>
      </c>
      <c r="L36" s="57">
        <f t="shared" si="4"/>
        <v>51329</v>
      </c>
      <c r="M36" s="162"/>
    </row>
    <row r="37" spans="1:13" s="156" customFormat="1" x14ac:dyDescent="0.25">
      <c r="A37" s="33" t="s">
        <v>72</v>
      </c>
      <c r="B37" s="37" t="s">
        <v>199</v>
      </c>
      <c r="C37" s="91"/>
      <c r="D37" s="91"/>
      <c r="E37" s="91">
        <v>266307</v>
      </c>
      <c r="F37" s="97"/>
      <c r="G37" s="97"/>
      <c r="H37" s="57">
        <v>266307</v>
      </c>
      <c r="I37" s="56">
        <v>266306.78999999998</v>
      </c>
      <c r="J37" s="56">
        <f t="shared" si="2"/>
        <v>-0.21000000002095476</v>
      </c>
      <c r="K37" s="57">
        <f t="shared" si="3"/>
        <v>99.999921143642482</v>
      </c>
      <c r="L37" s="57">
        <f t="shared" si="4"/>
        <v>266306.78999999998</v>
      </c>
      <c r="M37" s="162"/>
    </row>
    <row r="38" spans="1:13" s="156" customFormat="1" x14ac:dyDescent="0.25">
      <c r="A38" s="33" t="s">
        <v>15</v>
      </c>
      <c r="B38" s="37" t="s">
        <v>200</v>
      </c>
      <c r="C38" s="91"/>
      <c r="D38" s="91"/>
      <c r="E38" s="91">
        <v>28500</v>
      </c>
      <c r="F38" s="97"/>
      <c r="G38" s="97"/>
      <c r="H38" s="57">
        <v>28500</v>
      </c>
      <c r="I38" s="56">
        <v>28348</v>
      </c>
      <c r="J38" s="56">
        <f t="shared" si="2"/>
        <v>-152</v>
      </c>
      <c r="K38" s="57">
        <f t="shared" si="3"/>
        <v>99.466666666666669</v>
      </c>
      <c r="L38" s="57">
        <f t="shared" si="4"/>
        <v>28348</v>
      </c>
      <c r="M38" s="162"/>
    </row>
    <row r="39" spans="1:13" s="156" customFormat="1" ht="19.5" x14ac:dyDescent="0.25">
      <c r="A39" s="33" t="s">
        <v>13</v>
      </c>
      <c r="B39" s="37" t="s">
        <v>201</v>
      </c>
      <c r="C39" s="91"/>
      <c r="D39" s="91"/>
      <c r="E39" s="91">
        <v>234850</v>
      </c>
      <c r="F39" s="97"/>
      <c r="G39" s="97"/>
      <c r="H39" s="57">
        <v>234850</v>
      </c>
      <c r="I39" s="55">
        <v>234817.43</v>
      </c>
      <c r="J39" s="56">
        <f t="shared" si="2"/>
        <v>-32.570000000006985</v>
      </c>
      <c r="K39" s="57">
        <f t="shared" si="3"/>
        <v>99.986131573344679</v>
      </c>
      <c r="L39" s="57">
        <f t="shared" si="4"/>
        <v>234817.43</v>
      </c>
      <c r="M39" s="162"/>
    </row>
    <row r="40" spans="1:13" s="152" customFormat="1" ht="21.75" x14ac:dyDescent="0.25">
      <c r="A40" s="35" t="s">
        <v>76</v>
      </c>
      <c r="B40" s="36" t="s">
        <v>202</v>
      </c>
      <c r="C40" s="92"/>
      <c r="D40" s="92">
        <v>16881</v>
      </c>
      <c r="E40" s="92">
        <f>E41</f>
        <v>16881</v>
      </c>
      <c r="F40" s="53">
        <f t="shared" si="0"/>
        <v>0</v>
      </c>
      <c r="G40" s="53">
        <f t="shared" si="1"/>
        <v>100</v>
      </c>
      <c r="H40" s="92">
        <f>H41</f>
        <v>16881</v>
      </c>
      <c r="I40" s="53">
        <f>I41</f>
        <v>16881</v>
      </c>
      <c r="J40" s="53">
        <f t="shared" si="2"/>
        <v>0</v>
      </c>
      <c r="K40" s="54">
        <f t="shared" si="3"/>
        <v>100</v>
      </c>
      <c r="L40" s="54">
        <f t="shared" si="4"/>
        <v>16881</v>
      </c>
      <c r="M40" s="98"/>
    </row>
    <row r="41" spans="1:13" s="156" customFormat="1" x14ac:dyDescent="0.25">
      <c r="A41" s="33" t="s">
        <v>77</v>
      </c>
      <c r="B41" s="37" t="s">
        <v>203</v>
      </c>
      <c r="C41" s="91"/>
      <c r="D41" s="91"/>
      <c r="E41" s="91">
        <v>16881</v>
      </c>
      <c r="F41" s="97"/>
      <c r="G41" s="97"/>
      <c r="H41" s="57">
        <v>16881</v>
      </c>
      <c r="I41" s="56">
        <v>16881</v>
      </c>
      <c r="J41" s="56">
        <f t="shared" si="2"/>
        <v>0</v>
      </c>
      <c r="K41" s="57">
        <f t="shared" si="3"/>
        <v>100</v>
      </c>
      <c r="L41" s="57">
        <f t="shared" si="4"/>
        <v>16881</v>
      </c>
      <c r="M41" s="162"/>
    </row>
    <row r="42" spans="1:13" s="152" customFormat="1" ht="21.75" x14ac:dyDescent="0.25">
      <c r="A42" s="35" t="s">
        <v>78</v>
      </c>
      <c r="B42" s="36" t="s">
        <v>204</v>
      </c>
      <c r="C42" s="92"/>
      <c r="D42" s="92">
        <v>43880</v>
      </c>
      <c r="E42" s="92">
        <f>E43</f>
        <v>43880</v>
      </c>
      <c r="F42" s="53">
        <f t="shared" si="0"/>
        <v>0</v>
      </c>
      <c r="G42" s="53">
        <f t="shared" si="1"/>
        <v>100</v>
      </c>
      <c r="H42" s="92">
        <f>H43</f>
        <v>43880</v>
      </c>
      <c r="I42" s="60">
        <f>I43</f>
        <v>43878.02</v>
      </c>
      <c r="J42" s="53">
        <f t="shared" si="2"/>
        <v>-1.9800000000032014</v>
      </c>
      <c r="K42" s="54">
        <f t="shared" si="3"/>
        <v>99.995487693710118</v>
      </c>
      <c r="L42" s="54">
        <f t="shared" si="4"/>
        <v>43878.02</v>
      </c>
      <c r="M42" s="98"/>
    </row>
    <row r="43" spans="1:13" s="156" customFormat="1" x14ac:dyDescent="0.25">
      <c r="A43" s="33" t="s">
        <v>77</v>
      </c>
      <c r="B43" s="37" t="s">
        <v>205</v>
      </c>
      <c r="C43" s="91"/>
      <c r="D43" s="91"/>
      <c r="E43" s="91">
        <v>43880</v>
      </c>
      <c r="F43" s="97"/>
      <c r="G43" s="97"/>
      <c r="H43" s="57">
        <v>43880</v>
      </c>
      <c r="I43" s="55">
        <v>43878.02</v>
      </c>
      <c r="J43" s="56">
        <f t="shared" si="2"/>
        <v>-1.9800000000032014</v>
      </c>
      <c r="K43" s="57">
        <f t="shared" si="3"/>
        <v>99.995487693710118</v>
      </c>
      <c r="L43" s="57">
        <f t="shared" si="4"/>
        <v>43878.02</v>
      </c>
      <c r="M43" s="162"/>
    </row>
    <row r="44" spans="1:13" s="152" customFormat="1" ht="63.75" x14ac:dyDescent="0.25">
      <c r="A44" s="35" t="s">
        <v>79</v>
      </c>
      <c r="B44" s="36" t="s">
        <v>206</v>
      </c>
      <c r="C44" s="92"/>
      <c r="D44" s="92">
        <v>2200</v>
      </c>
      <c r="E44" s="92">
        <f>E45</f>
        <v>2200</v>
      </c>
      <c r="F44" s="53">
        <f t="shared" si="0"/>
        <v>0</v>
      </c>
      <c r="G44" s="53">
        <f t="shared" si="1"/>
        <v>100</v>
      </c>
      <c r="H44" s="92">
        <f>H45</f>
        <v>2200</v>
      </c>
      <c r="I44" s="92">
        <f>I45</f>
        <v>2200</v>
      </c>
      <c r="J44" s="53">
        <f t="shared" si="2"/>
        <v>0</v>
      </c>
      <c r="K44" s="54">
        <f t="shared" si="3"/>
        <v>100</v>
      </c>
      <c r="L44" s="54">
        <f t="shared" si="4"/>
        <v>2200</v>
      </c>
      <c r="M44" s="98"/>
    </row>
    <row r="45" spans="1:13" s="152" customFormat="1" ht="21.75" x14ac:dyDescent="0.25">
      <c r="A45" s="35" t="s">
        <v>74</v>
      </c>
      <c r="B45" s="36" t="s">
        <v>207</v>
      </c>
      <c r="C45" s="92"/>
      <c r="D45" s="92"/>
      <c r="E45" s="92">
        <f>E46</f>
        <v>2200</v>
      </c>
      <c r="F45" s="53"/>
      <c r="G45" s="53"/>
      <c r="H45" s="92">
        <f>H46</f>
        <v>2200</v>
      </c>
      <c r="I45" s="92">
        <f>I46</f>
        <v>2200</v>
      </c>
      <c r="J45" s="53">
        <f t="shared" si="2"/>
        <v>0</v>
      </c>
      <c r="K45" s="54">
        <f t="shared" si="3"/>
        <v>100</v>
      </c>
      <c r="L45" s="54">
        <f t="shared" si="4"/>
        <v>2200</v>
      </c>
      <c r="M45" s="98"/>
    </row>
    <row r="46" spans="1:13" s="156" customFormat="1" ht="19.5" x14ac:dyDescent="0.25">
      <c r="A46" s="33" t="s">
        <v>13</v>
      </c>
      <c r="B46" s="37" t="s">
        <v>208</v>
      </c>
      <c r="C46" s="91"/>
      <c r="D46" s="91"/>
      <c r="E46" s="91">
        <v>2200</v>
      </c>
      <c r="F46" s="97"/>
      <c r="G46" s="97"/>
      <c r="H46" s="57">
        <v>2200</v>
      </c>
      <c r="I46" s="56">
        <v>2200</v>
      </c>
      <c r="J46" s="56">
        <f t="shared" si="2"/>
        <v>0</v>
      </c>
      <c r="K46" s="57">
        <f t="shared" si="3"/>
        <v>100</v>
      </c>
      <c r="L46" s="57">
        <f t="shared" si="4"/>
        <v>2200</v>
      </c>
      <c r="M46" s="162"/>
    </row>
    <row r="47" spans="1:13" s="152" customFormat="1" ht="53.25" x14ac:dyDescent="0.25">
      <c r="A47" s="35" t="s">
        <v>306</v>
      </c>
      <c r="B47" s="36" t="s">
        <v>317</v>
      </c>
      <c r="C47" s="92"/>
      <c r="D47" s="92">
        <v>93900</v>
      </c>
      <c r="E47" s="92">
        <f>E48+E51+E54</f>
        <v>93900</v>
      </c>
      <c r="F47" s="53">
        <f t="shared" si="0"/>
        <v>0</v>
      </c>
      <c r="G47" s="53">
        <f t="shared" si="1"/>
        <v>100</v>
      </c>
      <c r="H47" s="92">
        <f>H48+H51+H54</f>
        <v>93900</v>
      </c>
      <c r="I47" s="92">
        <f>I48+I51+I54</f>
        <v>93900</v>
      </c>
      <c r="J47" s="53">
        <f t="shared" si="2"/>
        <v>0</v>
      </c>
      <c r="K47" s="54">
        <f t="shared" si="3"/>
        <v>100</v>
      </c>
      <c r="L47" s="54">
        <f t="shared" si="4"/>
        <v>93900</v>
      </c>
      <c r="M47" s="98"/>
    </row>
    <row r="48" spans="1:13" s="152" customFormat="1" ht="21.75" x14ac:dyDescent="0.25">
      <c r="A48" s="35" t="s">
        <v>307</v>
      </c>
      <c r="B48" s="36" t="s">
        <v>209</v>
      </c>
      <c r="C48" s="92"/>
      <c r="D48" s="92">
        <v>32600</v>
      </c>
      <c r="E48" s="92">
        <f>E49</f>
        <v>32600</v>
      </c>
      <c r="F48" s="53">
        <f t="shared" si="0"/>
        <v>0</v>
      </c>
      <c r="G48" s="53">
        <f t="shared" si="1"/>
        <v>100</v>
      </c>
      <c r="H48" s="92">
        <f>H49</f>
        <v>32600</v>
      </c>
      <c r="I48" s="53">
        <f>I49</f>
        <v>32600</v>
      </c>
      <c r="J48" s="53">
        <f t="shared" si="2"/>
        <v>0</v>
      </c>
      <c r="K48" s="54">
        <f t="shared" si="3"/>
        <v>100</v>
      </c>
      <c r="L48" s="54">
        <f t="shared" si="4"/>
        <v>32600</v>
      </c>
      <c r="M48" s="98"/>
    </row>
    <row r="49" spans="1:13" s="152" customFormat="1" x14ac:dyDescent="0.25">
      <c r="A49" s="35" t="s">
        <v>60</v>
      </c>
      <c r="B49" s="36" t="s">
        <v>210</v>
      </c>
      <c r="C49" s="92"/>
      <c r="D49" s="92"/>
      <c r="E49" s="92">
        <v>32600</v>
      </c>
      <c r="F49" s="53"/>
      <c r="G49" s="53"/>
      <c r="H49" s="54">
        <f>H50</f>
        <v>32600</v>
      </c>
      <c r="I49" s="56">
        <v>32600</v>
      </c>
      <c r="J49" s="53">
        <f t="shared" si="2"/>
        <v>0</v>
      </c>
      <c r="K49" s="54">
        <f t="shared" si="3"/>
        <v>100</v>
      </c>
      <c r="L49" s="54">
        <f t="shared" si="4"/>
        <v>32600</v>
      </c>
      <c r="M49" s="98"/>
    </row>
    <row r="50" spans="1:13" s="156" customFormat="1" ht="29.25" customHeight="1" x14ac:dyDescent="0.25">
      <c r="A50" s="33" t="s">
        <v>80</v>
      </c>
      <c r="B50" s="37" t="s">
        <v>211</v>
      </c>
      <c r="C50" s="91"/>
      <c r="D50" s="91"/>
      <c r="E50" s="91">
        <v>32600</v>
      </c>
      <c r="F50" s="97"/>
      <c r="G50" s="97"/>
      <c r="H50" s="57">
        <v>32600</v>
      </c>
      <c r="I50" s="56">
        <v>32600</v>
      </c>
      <c r="J50" s="56">
        <f t="shared" si="2"/>
        <v>0</v>
      </c>
      <c r="K50" s="57">
        <f t="shared" si="3"/>
        <v>100</v>
      </c>
      <c r="L50" s="57">
        <f t="shared" si="4"/>
        <v>32600</v>
      </c>
      <c r="M50" s="162"/>
    </row>
    <row r="51" spans="1:13" s="152" customFormat="1" ht="21.75" x14ac:dyDescent="0.25">
      <c r="A51" s="35" t="s">
        <v>309</v>
      </c>
      <c r="B51" s="36" t="s">
        <v>212</v>
      </c>
      <c r="C51" s="92"/>
      <c r="D51" s="92">
        <v>31800</v>
      </c>
      <c r="E51" s="92">
        <f>E52</f>
        <v>31800</v>
      </c>
      <c r="F51" s="53">
        <f t="shared" si="0"/>
        <v>0</v>
      </c>
      <c r="G51" s="53">
        <f t="shared" si="1"/>
        <v>100</v>
      </c>
      <c r="H51" s="91">
        <f t="shared" ref="H51:H52" si="9">H52</f>
        <v>31800</v>
      </c>
      <c r="I51" s="53">
        <f>I52</f>
        <v>31800</v>
      </c>
      <c r="J51" s="53">
        <f t="shared" si="2"/>
        <v>0</v>
      </c>
      <c r="K51" s="54">
        <f t="shared" si="3"/>
        <v>100</v>
      </c>
      <c r="L51" s="54">
        <f t="shared" si="4"/>
        <v>31800</v>
      </c>
      <c r="M51" s="98"/>
    </row>
    <row r="52" spans="1:13" s="152" customFormat="1" x14ac:dyDescent="0.25">
      <c r="A52" s="35" t="s">
        <v>60</v>
      </c>
      <c r="B52" s="36" t="s">
        <v>213</v>
      </c>
      <c r="C52" s="92"/>
      <c r="D52" s="92"/>
      <c r="E52" s="92">
        <f>E53</f>
        <v>31800</v>
      </c>
      <c r="F52" s="53"/>
      <c r="G52" s="53"/>
      <c r="H52" s="92">
        <f t="shared" si="9"/>
        <v>31800</v>
      </c>
      <c r="I52" s="53">
        <f>I53</f>
        <v>31800</v>
      </c>
      <c r="J52" s="53">
        <f t="shared" si="2"/>
        <v>0</v>
      </c>
      <c r="K52" s="54">
        <f t="shared" si="3"/>
        <v>100</v>
      </c>
      <c r="L52" s="54">
        <f t="shared" si="4"/>
        <v>31800</v>
      </c>
      <c r="M52" s="98"/>
    </row>
    <row r="53" spans="1:13" s="156" customFormat="1" ht="28.5" customHeight="1" x14ac:dyDescent="0.25">
      <c r="A53" s="33" t="s">
        <v>80</v>
      </c>
      <c r="B53" s="37" t="s">
        <v>214</v>
      </c>
      <c r="C53" s="91"/>
      <c r="D53" s="91"/>
      <c r="E53" s="91">
        <v>31800</v>
      </c>
      <c r="F53" s="97"/>
      <c r="G53" s="97"/>
      <c r="H53" s="57">
        <v>31800</v>
      </c>
      <c r="I53" s="56">
        <v>31800</v>
      </c>
      <c r="J53" s="56">
        <f t="shared" si="2"/>
        <v>0</v>
      </c>
      <c r="K53" s="57">
        <f t="shared" si="3"/>
        <v>100</v>
      </c>
      <c r="L53" s="57">
        <f t="shared" si="4"/>
        <v>31800</v>
      </c>
      <c r="M53" s="162"/>
    </row>
    <row r="54" spans="1:13" s="152" customFormat="1" ht="65.25" customHeight="1" x14ac:dyDescent="0.25">
      <c r="A54" s="35" t="s">
        <v>308</v>
      </c>
      <c r="B54" s="36" t="s">
        <v>215</v>
      </c>
      <c r="C54" s="92"/>
      <c r="D54" s="92">
        <v>29500</v>
      </c>
      <c r="E54" s="92">
        <f>E55</f>
        <v>29500</v>
      </c>
      <c r="F54" s="53">
        <f t="shared" si="0"/>
        <v>0</v>
      </c>
      <c r="G54" s="53">
        <f t="shared" si="1"/>
        <v>100</v>
      </c>
      <c r="H54" s="92">
        <f t="shared" ref="H54:H55" si="10">H55</f>
        <v>29500</v>
      </c>
      <c r="I54" s="56">
        <f>I55</f>
        <v>29500</v>
      </c>
      <c r="J54" s="53">
        <f t="shared" si="2"/>
        <v>0</v>
      </c>
      <c r="K54" s="54">
        <f t="shared" si="3"/>
        <v>100</v>
      </c>
      <c r="L54" s="54">
        <f t="shared" si="4"/>
        <v>29500</v>
      </c>
      <c r="M54" s="98"/>
    </row>
    <row r="55" spans="1:13" s="156" customFormat="1" x14ac:dyDescent="0.25">
      <c r="A55" s="33" t="s">
        <v>60</v>
      </c>
      <c r="B55" s="37" t="s">
        <v>216</v>
      </c>
      <c r="C55" s="91"/>
      <c r="D55" s="91"/>
      <c r="E55" s="91">
        <f>E56</f>
        <v>29500</v>
      </c>
      <c r="F55" s="97"/>
      <c r="G55" s="97"/>
      <c r="H55" s="91">
        <f t="shared" si="10"/>
        <v>29500</v>
      </c>
      <c r="I55" s="56">
        <f>I56</f>
        <v>29500</v>
      </c>
      <c r="J55" s="56">
        <f t="shared" si="2"/>
        <v>0</v>
      </c>
      <c r="K55" s="57">
        <f t="shared" si="3"/>
        <v>100</v>
      </c>
      <c r="L55" s="57">
        <f t="shared" si="4"/>
        <v>29500</v>
      </c>
      <c r="M55" s="162"/>
    </row>
    <row r="56" spans="1:13" s="156" customFormat="1" ht="19.5" x14ac:dyDescent="0.25">
      <c r="A56" s="33" t="s">
        <v>80</v>
      </c>
      <c r="B56" s="37" t="s">
        <v>217</v>
      </c>
      <c r="C56" s="91"/>
      <c r="D56" s="91"/>
      <c r="E56" s="91">
        <v>29500</v>
      </c>
      <c r="F56" s="97"/>
      <c r="G56" s="97"/>
      <c r="H56" s="57">
        <v>29500</v>
      </c>
      <c r="I56" s="56">
        <v>29500</v>
      </c>
      <c r="J56" s="56">
        <f t="shared" si="2"/>
        <v>0</v>
      </c>
      <c r="K56" s="57">
        <f t="shared" si="3"/>
        <v>100</v>
      </c>
      <c r="L56" s="57">
        <f t="shared" si="4"/>
        <v>29500</v>
      </c>
      <c r="M56" s="162"/>
    </row>
    <row r="57" spans="1:13" s="154" customFormat="1" x14ac:dyDescent="0.25">
      <c r="A57" s="38" t="s">
        <v>19</v>
      </c>
      <c r="B57" s="34" t="s">
        <v>126</v>
      </c>
      <c r="C57" s="89">
        <v>50000</v>
      </c>
      <c r="D57" s="89"/>
      <c r="E57" s="89"/>
      <c r="F57" s="50"/>
      <c r="G57" s="50"/>
      <c r="H57" s="51"/>
      <c r="I57" s="59">
        <f>I58</f>
        <v>0</v>
      </c>
      <c r="J57" s="50">
        <f t="shared" si="2"/>
        <v>0</v>
      </c>
      <c r="K57" s="51"/>
      <c r="L57" s="51">
        <f t="shared" si="4"/>
        <v>-50000</v>
      </c>
      <c r="M57" s="99">
        <f t="shared" si="5"/>
        <v>0</v>
      </c>
    </row>
    <row r="58" spans="1:13" s="152" customFormat="1" ht="21.75" x14ac:dyDescent="0.25">
      <c r="A58" s="35" t="s">
        <v>81</v>
      </c>
      <c r="B58" s="36" t="s">
        <v>127</v>
      </c>
      <c r="C58" s="92"/>
      <c r="D58" s="92"/>
      <c r="E58" s="92"/>
      <c r="F58" s="53"/>
      <c r="G58" s="53"/>
      <c r="H58" s="92"/>
      <c r="I58" s="55">
        <f>I59</f>
        <v>0</v>
      </c>
      <c r="J58" s="53">
        <f t="shared" si="2"/>
        <v>0</v>
      </c>
      <c r="K58" s="54"/>
      <c r="L58" s="54">
        <f t="shared" si="4"/>
        <v>0</v>
      </c>
      <c r="M58" s="98"/>
    </row>
    <row r="59" spans="1:13" s="156" customFormat="1" x14ac:dyDescent="0.25">
      <c r="A59" s="33" t="s">
        <v>143</v>
      </c>
      <c r="B59" s="37" t="s">
        <v>128</v>
      </c>
      <c r="C59" s="91"/>
      <c r="D59" s="91"/>
      <c r="E59" s="91"/>
      <c r="F59" s="97"/>
      <c r="G59" s="97"/>
      <c r="H59" s="57"/>
      <c r="I59" s="56">
        <f>I60</f>
        <v>0</v>
      </c>
      <c r="J59" s="56">
        <f t="shared" si="2"/>
        <v>0</v>
      </c>
      <c r="K59" s="57"/>
      <c r="L59" s="57">
        <f t="shared" si="4"/>
        <v>0</v>
      </c>
      <c r="M59" s="162"/>
    </row>
    <row r="60" spans="1:13" s="156" customFormat="1" x14ac:dyDescent="0.25">
      <c r="A60" s="33" t="s">
        <v>77</v>
      </c>
      <c r="B60" s="37" t="s">
        <v>129</v>
      </c>
      <c r="C60" s="91"/>
      <c r="D60" s="91"/>
      <c r="E60" s="91"/>
      <c r="F60" s="97"/>
      <c r="G60" s="97"/>
      <c r="H60" s="57"/>
      <c r="I60" s="56"/>
      <c r="J60" s="56">
        <f t="shared" si="2"/>
        <v>0</v>
      </c>
      <c r="K60" s="57"/>
      <c r="L60" s="57">
        <f t="shared" si="4"/>
        <v>0</v>
      </c>
      <c r="M60" s="162"/>
    </row>
    <row r="61" spans="1:13" s="154" customFormat="1" x14ac:dyDescent="0.25">
      <c r="A61" s="38" t="s">
        <v>82</v>
      </c>
      <c r="B61" s="34" t="s">
        <v>130</v>
      </c>
      <c r="C61" s="89">
        <v>95263</v>
      </c>
      <c r="D61" s="89">
        <f>D62+D65+D68</f>
        <v>52566</v>
      </c>
      <c r="E61" s="89">
        <f>E62+E65+E68</f>
        <v>52566</v>
      </c>
      <c r="F61" s="50">
        <f t="shared" si="0"/>
        <v>0</v>
      </c>
      <c r="G61" s="50">
        <f t="shared" si="1"/>
        <v>100</v>
      </c>
      <c r="H61" s="89">
        <f>H62+H65+H68</f>
        <v>52566</v>
      </c>
      <c r="I61" s="89">
        <f>I62+I65+I68</f>
        <v>51843.8</v>
      </c>
      <c r="J61" s="50">
        <f t="shared" si="2"/>
        <v>-722.19999999999709</v>
      </c>
      <c r="K61" s="51">
        <f t="shared" si="3"/>
        <v>98.626108130730898</v>
      </c>
      <c r="L61" s="51">
        <f t="shared" si="4"/>
        <v>-43419.199999999997</v>
      </c>
      <c r="M61" s="99">
        <f t="shared" si="5"/>
        <v>54.421758710097315</v>
      </c>
    </row>
    <row r="62" spans="1:13" s="152" customFormat="1" ht="42.75" x14ac:dyDescent="0.25">
      <c r="A62" s="35" t="s">
        <v>218</v>
      </c>
      <c r="B62" s="36" t="s">
        <v>219</v>
      </c>
      <c r="C62" s="92"/>
      <c r="D62" s="92">
        <v>40866</v>
      </c>
      <c r="E62" s="92">
        <f>E63</f>
        <v>40866</v>
      </c>
      <c r="F62" s="53">
        <f t="shared" si="0"/>
        <v>0</v>
      </c>
      <c r="G62" s="53">
        <f t="shared" si="1"/>
        <v>100</v>
      </c>
      <c r="H62" s="92">
        <f>H63</f>
        <v>40866</v>
      </c>
      <c r="I62" s="60">
        <f>I63</f>
        <v>40866</v>
      </c>
      <c r="J62" s="53">
        <f t="shared" si="2"/>
        <v>0</v>
      </c>
      <c r="K62" s="54">
        <f t="shared" si="3"/>
        <v>100</v>
      </c>
      <c r="L62" s="54">
        <f t="shared" si="4"/>
        <v>40866</v>
      </c>
      <c r="M62" s="98"/>
    </row>
    <row r="63" spans="1:13" s="152" customFormat="1" x14ac:dyDescent="0.25">
      <c r="A63" s="35" t="s">
        <v>102</v>
      </c>
      <c r="B63" s="36" t="s">
        <v>220</v>
      </c>
      <c r="C63" s="92"/>
      <c r="D63" s="92"/>
      <c r="E63" s="92">
        <f>E64</f>
        <v>40866</v>
      </c>
      <c r="F63" s="53"/>
      <c r="G63" s="53"/>
      <c r="H63" s="92">
        <f>H64</f>
        <v>40866</v>
      </c>
      <c r="I63" s="55">
        <f>I64</f>
        <v>40866</v>
      </c>
      <c r="J63" s="53">
        <f t="shared" si="2"/>
        <v>0</v>
      </c>
      <c r="K63" s="54">
        <f t="shared" si="3"/>
        <v>100</v>
      </c>
      <c r="L63" s="54">
        <f t="shared" si="4"/>
        <v>40866</v>
      </c>
      <c r="M63" s="98"/>
    </row>
    <row r="64" spans="1:13" s="156" customFormat="1" x14ac:dyDescent="0.25">
      <c r="A64" s="33" t="s">
        <v>77</v>
      </c>
      <c r="B64" s="37" t="s">
        <v>221</v>
      </c>
      <c r="C64" s="91"/>
      <c r="D64" s="91"/>
      <c r="E64" s="91">
        <v>40866</v>
      </c>
      <c r="F64" s="97"/>
      <c r="G64" s="97"/>
      <c r="H64" s="57">
        <v>40866</v>
      </c>
      <c r="I64" s="55">
        <v>40866</v>
      </c>
      <c r="J64" s="56">
        <f t="shared" si="2"/>
        <v>0</v>
      </c>
      <c r="K64" s="57">
        <f t="shared" si="3"/>
        <v>100</v>
      </c>
      <c r="L64" s="57">
        <f t="shared" si="4"/>
        <v>40866</v>
      </c>
      <c r="M64" s="162"/>
    </row>
    <row r="65" spans="1:13" s="154" customFormat="1" ht="32.25" x14ac:dyDescent="0.25">
      <c r="A65" s="38" t="s">
        <v>83</v>
      </c>
      <c r="B65" s="34" t="s">
        <v>222</v>
      </c>
      <c r="C65" s="89"/>
      <c r="D65" s="89">
        <v>1000</v>
      </c>
      <c r="E65" s="89">
        <f>E66</f>
        <v>1000</v>
      </c>
      <c r="F65" s="50">
        <f t="shared" si="0"/>
        <v>0</v>
      </c>
      <c r="G65" s="50">
        <f t="shared" si="1"/>
        <v>100</v>
      </c>
      <c r="H65" s="89">
        <f>H66</f>
        <v>1000</v>
      </c>
      <c r="I65" s="59">
        <f t="shared" ref="I65" si="11">I66</f>
        <v>1000</v>
      </c>
      <c r="J65" s="50">
        <f t="shared" si="2"/>
        <v>0</v>
      </c>
      <c r="K65" s="51">
        <f t="shared" si="3"/>
        <v>100</v>
      </c>
      <c r="L65" s="51">
        <f t="shared" si="4"/>
        <v>1000</v>
      </c>
      <c r="M65" s="99"/>
    </row>
    <row r="66" spans="1:13" s="152" customFormat="1" ht="21.75" x14ac:dyDescent="0.25">
      <c r="A66" s="35" t="s">
        <v>78</v>
      </c>
      <c r="B66" s="36" t="s">
        <v>223</v>
      </c>
      <c r="C66" s="92"/>
      <c r="D66" s="92"/>
      <c r="E66" s="92">
        <f>E67</f>
        <v>1000</v>
      </c>
      <c r="F66" s="53"/>
      <c r="G66" s="53"/>
      <c r="H66" s="92">
        <f>H67</f>
        <v>1000</v>
      </c>
      <c r="I66" s="92">
        <f>I67</f>
        <v>1000</v>
      </c>
      <c r="J66" s="53">
        <f t="shared" si="2"/>
        <v>0</v>
      </c>
      <c r="K66" s="54">
        <f t="shared" si="3"/>
        <v>100</v>
      </c>
      <c r="L66" s="54">
        <f t="shared" si="4"/>
        <v>1000</v>
      </c>
      <c r="M66" s="98"/>
    </row>
    <row r="67" spans="1:13" s="156" customFormat="1" x14ac:dyDescent="0.25">
      <c r="A67" s="33" t="s">
        <v>77</v>
      </c>
      <c r="B67" s="37" t="s">
        <v>224</v>
      </c>
      <c r="C67" s="91"/>
      <c r="D67" s="91"/>
      <c r="E67" s="91">
        <v>1000</v>
      </c>
      <c r="F67" s="97"/>
      <c r="G67" s="97"/>
      <c r="H67" s="57">
        <v>1000</v>
      </c>
      <c r="I67" s="56">
        <v>1000</v>
      </c>
      <c r="J67" s="56">
        <f t="shared" si="2"/>
        <v>0</v>
      </c>
      <c r="K67" s="57">
        <f t="shared" si="3"/>
        <v>100</v>
      </c>
      <c r="L67" s="57">
        <f t="shared" si="4"/>
        <v>1000</v>
      </c>
      <c r="M67" s="162"/>
    </row>
    <row r="68" spans="1:13" s="154" customFormat="1" ht="21.75" x14ac:dyDescent="0.25">
      <c r="A68" s="38" t="s">
        <v>225</v>
      </c>
      <c r="B68" s="34" t="s">
        <v>226</v>
      </c>
      <c r="C68" s="89"/>
      <c r="D68" s="89">
        <v>10700</v>
      </c>
      <c r="E68" s="89">
        <f>E69</f>
        <v>10700</v>
      </c>
      <c r="F68" s="50">
        <f t="shared" si="0"/>
        <v>0</v>
      </c>
      <c r="G68" s="50">
        <f t="shared" si="1"/>
        <v>100</v>
      </c>
      <c r="H68" s="89">
        <f>H69</f>
        <v>10700</v>
      </c>
      <c r="I68" s="89">
        <f>I69</f>
        <v>9977.7999999999993</v>
      </c>
      <c r="J68" s="50">
        <f t="shared" si="2"/>
        <v>-722.20000000000073</v>
      </c>
      <c r="K68" s="51">
        <f t="shared" si="3"/>
        <v>93.250467289719623</v>
      </c>
      <c r="L68" s="51">
        <f t="shared" si="4"/>
        <v>9977.7999999999993</v>
      </c>
      <c r="M68" s="99"/>
    </row>
    <row r="69" spans="1:13" s="152" customFormat="1" ht="21.75" x14ac:dyDescent="0.25">
      <c r="A69" s="35" t="s">
        <v>74</v>
      </c>
      <c r="B69" s="37" t="s">
        <v>227</v>
      </c>
      <c r="C69" s="91"/>
      <c r="D69" s="91"/>
      <c r="E69" s="91">
        <f>E70</f>
        <v>10700</v>
      </c>
      <c r="F69" s="53"/>
      <c r="G69" s="53"/>
      <c r="H69" s="57">
        <f>H70</f>
        <v>10700</v>
      </c>
      <c r="I69" s="57">
        <f>I70</f>
        <v>9977.7999999999993</v>
      </c>
      <c r="J69" s="53">
        <f t="shared" si="2"/>
        <v>-722.20000000000073</v>
      </c>
      <c r="K69" s="54">
        <f t="shared" si="3"/>
        <v>93.250467289719623</v>
      </c>
      <c r="L69" s="54">
        <f t="shared" si="4"/>
        <v>9977.7999999999993</v>
      </c>
      <c r="M69" s="98"/>
    </row>
    <row r="70" spans="1:13" s="156" customFormat="1" ht="18" customHeight="1" x14ac:dyDescent="0.25">
      <c r="A70" s="33" t="s">
        <v>72</v>
      </c>
      <c r="B70" s="37" t="s">
        <v>228</v>
      </c>
      <c r="C70" s="91"/>
      <c r="D70" s="91"/>
      <c r="E70" s="91">
        <v>10700</v>
      </c>
      <c r="F70" s="97"/>
      <c r="G70" s="97"/>
      <c r="H70" s="57">
        <v>10700</v>
      </c>
      <c r="I70" s="56">
        <v>9977.7999999999993</v>
      </c>
      <c r="J70" s="56">
        <f t="shared" si="2"/>
        <v>-722.20000000000073</v>
      </c>
      <c r="K70" s="57">
        <f t="shared" si="3"/>
        <v>93.250467289719623</v>
      </c>
      <c r="L70" s="57">
        <f t="shared" si="4"/>
        <v>9977.7999999999993</v>
      </c>
      <c r="M70" s="162"/>
    </row>
    <row r="71" spans="1:13" s="154" customFormat="1" x14ac:dyDescent="0.25">
      <c r="A71" s="38" t="s">
        <v>84</v>
      </c>
      <c r="B71" s="34" t="s">
        <v>131</v>
      </c>
      <c r="C71" s="89">
        <v>80900</v>
      </c>
      <c r="D71" s="89">
        <v>73300</v>
      </c>
      <c r="E71" s="89">
        <f>E73</f>
        <v>73300</v>
      </c>
      <c r="F71" s="50">
        <f t="shared" si="0"/>
        <v>0</v>
      </c>
      <c r="G71" s="50">
        <f t="shared" si="1"/>
        <v>100</v>
      </c>
      <c r="H71" s="89">
        <f>H73</f>
        <v>73300</v>
      </c>
      <c r="I71" s="59">
        <f>I73</f>
        <v>73300</v>
      </c>
      <c r="J71" s="50">
        <f t="shared" si="2"/>
        <v>0</v>
      </c>
      <c r="K71" s="51">
        <f t="shared" si="3"/>
        <v>100</v>
      </c>
      <c r="L71" s="51">
        <f t="shared" si="4"/>
        <v>-7600</v>
      </c>
      <c r="M71" s="99">
        <f t="shared" si="5"/>
        <v>90.605686032138451</v>
      </c>
    </row>
    <row r="72" spans="1:13" s="154" customFormat="1" x14ac:dyDescent="0.25">
      <c r="A72" s="100" t="s">
        <v>324</v>
      </c>
      <c r="B72" s="34"/>
      <c r="C72" s="89">
        <f>C71/C10*100</f>
        <v>1.3132339623424789</v>
      </c>
      <c r="D72" s="89">
        <f t="shared" ref="D72:E72" si="12">D71/D10*100</f>
        <v>0.63466918063775857</v>
      </c>
      <c r="E72" s="89">
        <f t="shared" si="12"/>
        <v>0.63466918063775857</v>
      </c>
      <c r="F72" s="50"/>
      <c r="G72" s="50"/>
      <c r="H72" s="89">
        <f t="shared" ref="H72:I72" si="13">H71/H10*100</f>
        <v>0.63466918063775857</v>
      </c>
      <c r="I72" s="89">
        <f t="shared" si="13"/>
        <v>0.63691311828617914</v>
      </c>
      <c r="J72" s="50"/>
      <c r="K72" s="51"/>
      <c r="L72" s="51"/>
      <c r="M72" s="99"/>
    </row>
    <row r="73" spans="1:13" s="152" customFormat="1" x14ac:dyDescent="0.25">
      <c r="A73" s="35" t="s">
        <v>85</v>
      </c>
      <c r="B73" s="36" t="s">
        <v>229</v>
      </c>
      <c r="C73" s="92"/>
      <c r="D73" s="92">
        <v>73300</v>
      </c>
      <c r="E73" s="92">
        <f>E74+E77</f>
        <v>73300</v>
      </c>
      <c r="F73" s="53">
        <f t="shared" si="0"/>
        <v>0</v>
      </c>
      <c r="G73" s="53">
        <f t="shared" si="1"/>
        <v>100</v>
      </c>
      <c r="H73" s="92">
        <f>H74+H77</f>
        <v>73300</v>
      </c>
      <c r="I73" s="92">
        <f>I74+I77</f>
        <v>73300</v>
      </c>
      <c r="J73" s="53">
        <f t="shared" si="2"/>
        <v>0</v>
      </c>
      <c r="K73" s="54">
        <f t="shared" si="3"/>
        <v>100</v>
      </c>
      <c r="L73" s="54">
        <f t="shared" si="4"/>
        <v>73300</v>
      </c>
      <c r="M73" s="98"/>
    </row>
    <row r="74" spans="1:13" s="152" customFormat="1" x14ac:dyDescent="0.25">
      <c r="A74" s="35" t="s">
        <v>70</v>
      </c>
      <c r="B74" s="36" t="s">
        <v>230</v>
      </c>
      <c r="C74" s="92"/>
      <c r="D74" s="92">
        <v>67965</v>
      </c>
      <c r="E74" s="92">
        <f>E75+E76</f>
        <v>67965</v>
      </c>
      <c r="F74" s="53">
        <f t="shared" si="0"/>
        <v>0</v>
      </c>
      <c r="G74" s="53">
        <f t="shared" si="1"/>
        <v>100</v>
      </c>
      <c r="H74" s="92">
        <f t="shared" ref="H74:I74" si="14">H75+H76</f>
        <v>67965</v>
      </c>
      <c r="I74" s="92">
        <f t="shared" si="14"/>
        <v>67965</v>
      </c>
      <c r="J74" s="53">
        <f t="shared" si="2"/>
        <v>0</v>
      </c>
      <c r="K74" s="54">
        <f t="shared" si="3"/>
        <v>100</v>
      </c>
      <c r="L74" s="54">
        <f t="shared" si="4"/>
        <v>67965</v>
      </c>
      <c r="M74" s="98"/>
    </row>
    <row r="75" spans="1:13" s="156" customFormat="1" x14ac:dyDescent="0.25">
      <c r="A75" s="33" t="s">
        <v>8</v>
      </c>
      <c r="B75" s="37" t="s">
        <v>231</v>
      </c>
      <c r="C75" s="91"/>
      <c r="D75" s="91"/>
      <c r="E75" s="91">
        <v>52200</v>
      </c>
      <c r="F75" s="97"/>
      <c r="G75" s="97"/>
      <c r="H75" s="57">
        <v>52200</v>
      </c>
      <c r="I75" s="55">
        <v>52200</v>
      </c>
      <c r="J75" s="56">
        <f t="shared" si="2"/>
        <v>0</v>
      </c>
      <c r="K75" s="57">
        <f t="shared" si="3"/>
        <v>100</v>
      </c>
      <c r="L75" s="57">
        <f t="shared" si="4"/>
        <v>52200</v>
      </c>
      <c r="M75" s="162"/>
    </row>
    <row r="76" spans="1:13" s="156" customFormat="1" x14ac:dyDescent="0.25">
      <c r="A76" s="33" t="s">
        <v>9</v>
      </c>
      <c r="B76" s="37" t="s">
        <v>232</v>
      </c>
      <c r="C76" s="91"/>
      <c r="D76" s="91"/>
      <c r="E76" s="91">
        <v>15765</v>
      </c>
      <c r="F76" s="97"/>
      <c r="G76" s="97"/>
      <c r="H76" s="57">
        <v>15765</v>
      </c>
      <c r="I76" s="55">
        <v>15765</v>
      </c>
      <c r="J76" s="56">
        <f t="shared" si="2"/>
        <v>0</v>
      </c>
      <c r="K76" s="57">
        <f t="shared" si="3"/>
        <v>100</v>
      </c>
      <c r="L76" s="57">
        <f t="shared" si="4"/>
        <v>15765</v>
      </c>
      <c r="M76" s="162"/>
    </row>
    <row r="77" spans="1:13" s="152" customFormat="1" ht="21.75" x14ac:dyDescent="0.25">
      <c r="A77" s="35" t="s">
        <v>74</v>
      </c>
      <c r="B77" s="36" t="s">
        <v>233</v>
      </c>
      <c r="C77" s="92"/>
      <c r="D77" s="92">
        <v>5335</v>
      </c>
      <c r="E77" s="92">
        <f>E78</f>
        <v>5335</v>
      </c>
      <c r="F77" s="53"/>
      <c r="G77" s="53"/>
      <c r="H77" s="92">
        <f>H78</f>
        <v>5335</v>
      </c>
      <c r="I77" s="53">
        <f>I78</f>
        <v>5335</v>
      </c>
      <c r="J77" s="53">
        <f t="shared" ref="J77:J143" si="15">I77-H77</f>
        <v>0</v>
      </c>
      <c r="K77" s="54">
        <f t="shared" ref="K77:K143" si="16">I77/H77*100</f>
        <v>100</v>
      </c>
      <c r="L77" s="54">
        <f t="shared" ref="L77:L143" si="17">I77-C77</f>
        <v>5335</v>
      </c>
      <c r="M77" s="98"/>
    </row>
    <row r="78" spans="1:13" s="156" customFormat="1" ht="19.5" x14ac:dyDescent="0.25">
      <c r="A78" s="33" t="s">
        <v>13</v>
      </c>
      <c r="B78" s="37" t="s">
        <v>234</v>
      </c>
      <c r="C78" s="91"/>
      <c r="D78" s="91"/>
      <c r="E78" s="91">
        <v>5335</v>
      </c>
      <c r="F78" s="97"/>
      <c r="G78" s="97"/>
      <c r="H78" s="57">
        <v>5335</v>
      </c>
      <c r="I78" s="55">
        <v>5335</v>
      </c>
      <c r="J78" s="56">
        <f t="shared" si="15"/>
        <v>0</v>
      </c>
      <c r="K78" s="57">
        <f t="shared" si="16"/>
        <v>100</v>
      </c>
      <c r="L78" s="57">
        <f t="shared" si="17"/>
        <v>5335</v>
      </c>
      <c r="M78" s="162"/>
    </row>
    <row r="79" spans="1:13" s="154" customFormat="1" ht="21.75" x14ac:dyDescent="0.25">
      <c r="A79" s="38" t="s">
        <v>61</v>
      </c>
      <c r="B79" s="39" t="s">
        <v>132</v>
      </c>
      <c r="C79" s="93">
        <f>C81+C85</f>
        <v>345000</v>
      </c>
      <c r="D79" s="93">
        <f>D81+D85+D93</f>
        <v>5228622</v>
      </c>
      <c r="E79" s="93">
        <f>E81+E85+E93</f>
        <v>5228622</v>
      </c>
      <c r="F79" s="50">
        <f t="shared" ref="F79:F142" si="18">E79-D79</f>
        <v>0</v>
      </c>
      <c r="G79" s="50">
        <f t="shared" ref="G79:G142" si="19">E79/D79*100</f>
        <v>100</v>
      </c>
      <c r="H79" s="93">
        <f>H81+H85+H93</f>
        <v>5228622</v>
      </c>
      <c r="I79" s="93">
        <f>I81+I85+I93</f>
        <v>5227054.2300000004</v>
      </c>
      <c r="J79" s="50">
        <f t="shared" si="15"/>
        <v>-1567.769999999553</v>
      </c>
      <c r="K79" s="51">
        <f t="shared" si="16"/>
        <v>99.970015617881742</v>
      </c>
      <c r="L79" s="51">
        <f t="shared" si="17"/>
        <v>4882054.2300000004</v>
      </c>
      <c r="M79" s="99">
        <f t="shared" ref="M79:M133" si="20">I79/C79*100</f>
        <v>1515.0881826086957</v>
      </c>
    </row>
    <row r="80" spans="1:13" s="154" customFormat="1" x14ac:dyDescent="0.25">
      <c r="A80" s="100" t="s">
        <v>324</v>
      </c>
      <c r="B80" s="39"/>
      <c r="C80" s="93">
        <f>C79/C10*100</f>
        <v>5.6003178863801635</v>
      </c>
      <c r="D80" s="93">
        <f t="shared" ref="D80:E80" si="21">D79/D10*100</f>
        <v>45.272104237442818</v>
      </c>
      <c r="E80" s="93">
        <f t="shared" si="21"/>
        <v>45.272104237442818</v>
      </c>
      <c r="F80" s="50"/>
      <c r="G80" s="50"/>
      <c r="H80" s="93">
        <f t="shared" ref="H80:I80" si="22">H79/H10*100</f>
        <v>45.272104237442818</v>
      </c>
      <c r="I80" s="93">
        <f t="shared" si="22"/>
        <v>45.418545826470172</v>
      </c>
      <c r="J80" s="50"/>
      <c r="K80" s="51"/>
      <c r="L80" s="51"/>
      <c r="M80" s="99"/>
    </row>
    <row r="81" spans="1:13" s="154" customFormat="1" x14ac:dyDescent="0.25">
      <c r="A81" s="38" t="s">
        <v>86</v>
      </c>
      <c r="B81" s="39" t="s">
        <v>133</v>
      </c>
      <c r="C81" s="93">
        <v>15000</v>
      </c>
      <c r="D81" s="93">
        <v>18000</v>
      </c>
      <c r="E81" s="93">
        <f>E82</f>
        <v>18000</v>
      </c>
      <c r="F81" s="50">
        <f t="shared" si="18"/>
        <v>0</v>
      </c>
      <c r="G81" s="50">
        <f t="shared" si="19"/>
        <v>100</v>
      </c>
      <c r="H81" s="93">
        <f>H82</f>
        <v>18000</v>
      </c>
      <c r="I81" s="59">
        <f t="shared" ref="I81" si="23">I82</f>
        <v>18000</v>
      </c>
      <c r="J81" s="50">
        <f t="shared" si="15"/>
        <v>0</v>
      </c>
      <c r="K81" s="51">
        <f t="shared" si="16"/>
        <v>100</v>
      </c>
      <c r="L81" s="51">
        <f t="shared" si="17"/>
        <v>3000</v>
      </c>
      <c r="M81" s="99">
        <f t="shared" si="20"/>
        <v>120</v>
      </c>
    </row>
    <row r="82" spans="1:13" s="152" customFormat="1" ht="21.75" x14ac:dyDescent="0.25">
      <c r="A82" s="35" t="s">
        <v>87</v>
      </c>
      <c r="B82" s="40" t="s">
        <v>235</v>
      </c>
      <c r="C82" s="90"/>
      <c r="D82" s="90">
        <v>18000</v>
      </c>
      <c r="E82" s="90">
        <f>E83</f>
        <v>18000</v>
      </c>
      <c r="F82" s="53">
        <f t="shared" si="18"/>
        <v>0</v>
      </c>
      <c r="G82" s="53">
        <f t="shared" si="19"/>
        <v>100</v>
      </c>
      <c r="H82" s="90">
        <f>H83</f>
        <v>18000</v>
      </c>
      <c r="I82" s="90">
        <f>I83</f>
        <v>18000</v>
      </c>
      <c r="J82" s="53">
        <f t="shared" si="15"/>
        <v>0</v>
      </c>
      <c r="K82" s="54">
        <f t="shared" si="16"/>
        <v>100</v>
      </c>
      <c r="L82" s="54">
        <f t="shared" si="17"/>
        <v>18000</v>
      </c>
      <c r="M82" s="98"/>
    </row>
    <row r="83" spans="1:13" s="152" customFormat="1" ht="21.75" x14ac:dyDescent="0.25">
      <c r="A83" s="35" t="s">
        <v>74</v>
      </c>
      <c r="B83" s="40" t="s">
        <v>236</v>
      </c>
      <c r="C83" s="90"/>
      <c r="D83" s="90">
        <v>18000</v>
      </c>
      <c r="E83" s="90">
        <f>E84</f>
        <v>18000</v>
      </c>
      <c r="F83" s="53">
        <f t="shared" si="18"/>
        <v>0</v>
      </c>
      <c r="G83" s="53">
        <f t="shared" si="19"/>
        <v>100</v>
      </c>
      <c r="H83" s="90">
        <f>H84</f>
        <v>18000</v>
      </c>
      <c r="I83" s="60">
        <f>I84</f>
        <v>18000</v>
      </c>
      <c r="J83" s="53">
        <f t="shared" si="15"/>
        <v>0</v>
      </c>
      <c r="K83" s="54">
        <f t="shared" si="16"/>
        <v>100</v>
      </c>
      <c r="L83" s="54">
        <f t="shared" si="17"/>
        <v>18000</v>
      </c>
      <c r="M83" s="98"/>
    </row>
    <row r="84" spans="1:13" s="156" customFormat="1" ht="18" customHeight="1" x14ac:dyDescent="0.25">
      <c r="A84" s="33" t="s">
        <v>13</v>
      </c>
      <c r="B84" s="41" t="s">
        <v>237</v>
      </c>
      <c r="C84" s="94"/>
      <c r="D84" s="94"/>
      <c r="E84" s="94">
        <v>18000</v>
      </c>
      <c r="F84" s="97"/>
      <c r="G84" s="97"/>
      <c r="H84" s="57">
        <v>18000</v>
      </c>
      <c r="I84" s="55">
        <v>18000</v>
      </c>
      <c r="J84" s="56">
        <f t="shared" si="15"/>
        <v>0</v>
      </c>
      <c r="K84" s="57">
        <f t="shared" si="16"/>
        <v>100</v>
      </c>
      <c r="L84" s="57">
        <f t="shared" si="17"/>
        <v>18000</v>
      </c>
      <c r="M84" s="162"/>
    </row>
    <row r="85" spans="1:13" s="154" customFormat="1" ht="42.75" x14ac:dyDescent="0.25">
      <c r="A85" s="38" t="s">
        <v>238</v>
      </c>
      <c r="B85" s="34" t="s">
        <v>134</v>
      </c>
      <c r="C85" s="89">
        <v>330000</v>
      </c>
      <c r="D85" s="89">
        <v>5198122</v>
      </c>
      <c r="E85" s="89">
        <v>5198122</v>
      </c>
      <c r="F85" s="50">
        <f t="shared" si="18"/>
        <v>0</v>
      </c>
      <c r="G85" s="50">
        <f t="shared" si="19"/>
        <v>100</v>
      </c>
      <c r="H85" s="89">
        <f>H86</f>
        <v>5198122</v>
      </c>
      <c r="I85" s="89">
        <f>I86</f>
        <v>5196704.2300000004</v>
      </c>
      <c r="J85" s="50">
        <f t="shared" si="15"/>
        <v>-1417.769999999553</v>
      </c>
      <c r="K85" s="51">
        <f t="shared" si="16"/>
        <v>99.972725341960043</v>
      </c>
      <c r="L85" s="51">
        <f t="shared" si="17"/>
        <v>4866704.2300000004</v>
      </c>
      <c r="M85" s="99">
        <f t="shared" si="20"/>
        <v>1574.7588575757577</v>
      </c>
    </row>
    <row r="86" spans="1:13" s="152" customFormat="1" ht="42.75" x14ac:dyDescent="0.25">
      <c r="A86" s="35" t="s">
        <v>218</v>
      </c>
      <c r="B86" s="36" t="s">
        <v>239</v>
      </c>
      <c r="C86" s="92"/>
      <c r="D86" s="92">
        <f>D87+D91</f>
        <v>5198122</v>
      </c>
      <c r="E86" s="92">
        <f>E87+E91</f>
        <v>5198122</v>
      </c>
      <c r="F86" s="53">
        <f t="shared" si="18"/>
        <v>0</v>
      </c>
      <c r="G86" s="53">
        <f t="shared" si="19"/>
        <v>100</v>
      </c>
      <c r="H86" s="92">
        <f>H87+H91</f>
        <v>5198122</v>
      </c>
      <c r="I86" s="92">
        <f>I87+I91</f>
        <v>5196704.2300000004</v>
      </c>
      <c r="J86" s="53">
        <f t="shared" si="15"/>
        <v>-1417.769999999553</v>
      </c>
      <c r="K86" s="54">
        <f t="shared" si="16"/>
        <v>99.972725341960043</v>
      </c>
      <c r="L86" s="54">
        <f t="shared" si="17"/>
        <v>5196704.2300000004</v>
      </c>
      <c r="M86" s="98"/>
    </row>
    <row r="87" spans="1:13" s="152" customFormat="1" ht="42.75" x14ac:dyDescent="0.25">
      <c r="A87" s="35" t="s">
        <v>88</v>
      </c>
      <c r="B87" s="36" t="s">
        <v>240</v>
      </c>
      <c r="C87" s="92"/>
      <c r="D87" s="92">
        <f>D88</f>
        <v>87800</v>
      </c>
      <c r="E87" s="92">
        <f>E88</f>
        <v>87800</v>
      </c>
      <c r="F87" s="53">
        <f t="shared" si="18"/>
        <v>0</v>
      </c>
      <c r="G87" s="53">
        <f t="shared" si="19"/>
        <v>100</v>
      </c>
      <c r="H87" s="92">
        <f>H88</f>
        <v>87800</v>
      </c>
      <c r="I87" s="60">
        <f>I88</f>
        <v>86382.65</v>
      </c>
      <c r="J87" s="53">
        <f t="shared" si="15"/>
        <v>-1417.3500000000058</v>
      </c>
      <c r="K87" s="54">
        <f t="shared" si="16"/>
        <v>98.385706150341676</v>
      </c>
      <c r="L87" s="54">
        <f t="shared" si="17"/>
        <v>86382.65</v>
      </c>
      <c r="M87" s="98"/>
    </row>
    <row r="88" spans="1:13" s="152" customFormat="1" ht="21.75" x14ac:dyDescent="0.25">
      <c r="A88" s="35" t="s">
        <v>74</v>
      </c>
      <c r="B88" s="36" t="s">
        <v>241</v>
      </c>
      <c r="C88" s="92"/>
      <c r="D88" s="92">
        <v>87800</v>
      </c>
      <c r="E88" s="92">
        <v>87800</v>
      </c>
      <c r="F88" s="53">
        <f t="shared" si="18"/>
        <v>0</v>
      </c>
      <c r="G88" s="53">
        <f t="shared" si="19"/>
        <v>100</v>
      </c>
      <c r="H88" s="92">
        <v>87800</v>
      </c>
      <c r="I88" s="92">
        <f>I89+I90</f>
        <v>86382.65</v>
      </c>
      <c r="J88" s="53">
        <f t="shared" si="15"/>
        <v>-1417.3500000000058</v>
      </c>
      <c r="K88" s="54">
        <f t="shared" si="16"/>
        <v>98.385706150341676</v>
      </c>
      <c r="L88" s="54">
        <f t="shared" si="17"/>
        <v>86382.65</v>
      </c>
      <c r="M88" s="98"/>
    </row>
    <row r="89" spans="1:13" s="156" customFormat="1" x14ac:dyDescent="0.25">
      <c r="A89" s="33" t="s">
        <v>75</v>
      </c>
      <c r="B89" s="37" t="s">
        <v>242</v>
      </c>
      <c r="C89" s="91"/>
      <c r="D89" s="91"/>
      <c r="E89" s="91">
        <v>30000</v>
      </c>
      <c r="F89" s="97"/>
      <c r="G89" s="97"/>
      <c r="H89" s="57">
        <v>30000</v>
      </c>
      <c r="I89" s="56">
        <v>29977.65</v>
      </c>
      <c r="J89" s="56">
        <f t="shared" si="15"/>
        <v>-22.349999999998545</v>
      </c>
      <c r="K89" s="57">
        <f t="shared" si="16"/>
        <v>99.9255</v>
      </c>
      <c r="L89" s="57">
        <f t="shared" si="17"/>
        <v>29977.65</v>
      </c>
      <c r="M89" s="162"/>
    </row>
    <row r="90" spans="1:13" s="156" customFormat="1" ht="19.5" x14ac:dyDescent="0.25">
      <c r="A90" s="33" t="s">
        <v>13</v>
      </c>
      <c r="B90" s="37" t="s">
        <v>243</v>
      </c>
      <c r="C90" s="91"/>
      <c r="D90" s="91"/>
      <c r="E90" s="91">
        <v>57800</v>
      </c>
      <c r="F90" s="97"/>
      <c r="G90" s="97"/>
      <c r="H90" s="57">
        <v>57800</v>
      </c>
      <c r="I90" s="56">
        <v>56405</v>
      </c>
      <c r="J90" s="56">
        <f t="shared" si="15"/>
        <v>-1395</v>
      </c>
      <c r="K90" s="57">
        <f t="shared" si="16"/>
        <v>97.586505190311428</v>
      </c>
      <c r="L90" s="57">
        <f t="shared" si="17"/>
        <v>56405</v>
      </c>
      <c r="M90" s="162"/>
    </row>
    <row r="91" spans="1:13" s="152" customFormat="1" ht="43.5" customHeight="1" x14ac:dyDescent="0.25">
      <c r="A91" s="35" t="s">
        <v>244</v>
      </c>
      <c r="B91" s="36" t="s">
        <v>245</v>
      </c>
      <c r="C91" s="92"/>
      <c r="D91" s="92">
        <v>5110322</v>
      </c>
      <c r="E91" s="92">
        <f>E92</f>
        <v>5110322</v>
      </c>
      <c r="F91" s="53">
        <f t="shared" si="18"/>
        <v>0</v>
      </c>
      <c r="G91" s="53">
        <f t="shared" si="19"/>
        <v>100</v>
      </c>
      <c r="H91" s="92">
        <f>H92</f>
        <v>5110322</v>
      </c>
      <c r="I91" s="92">
        <f>I92</f>
        <v>5110321.58</v>
      </c>
      <c r="J91" s="53">
        <f t="shared" si="15"/>
        <v>-0.41999999992549419</v>
      </c>
      <c r="K91" s="54">
        <f t="shared" si="16"/>
        <v>99.999991781339801</v>
      </c>
      <c r="L91" s="54">
        <f t="shared" si="17"/>
        <v>5110321.58</v>
      </c>
      <c r="M91" s="98"/>
    </row>
    <row r="92" spans="1:13" s="156" customFormat="1" ht="15.75" customHeight="1" x14ac:dyDescent="0.25">
      <c r="A92" s="33" t="s">
        <v>75</v>
      </c>
      <c r="B92" s="37" t="s">
        <v>323</v>
      </c>
      <c r="C92" s="91"/>
      <c r="D92" s="91"/>
      <c r="E92" s="91">
        <v>5110322</v>
      </c>
      <c r="F92" s="97"/>
      <c r="G92" s="97"/>
      <c r="H92" s="91">
        <v>5110322</v>
      </c>
      <c r="I92" s="56">
        <v>5110321.58</v>
      </c>
      <c r="J92" s="56">
        <f t="shared" si="15"/>
        <v>-0.41999999992549419</v>
      </c>
      <c r="K92" s="57">
        <f t="shared" si="16"/>
        <v>99.999991781339801</v>
      </c>
      <c r="L92" s="57">
        <f t="shared" si="17"/>
        <v>5110321.58</v>
      </c>
      <c r="M92" s="162"/>
    </row>
    <row r="93" spans="1:13" s="154" customFormat="1" ht="23.25" customHeight="1" x14ac:dyDescent="0.25">
      <c r="A93" s="16" t="s">
        <v>246</v>
      </c>
      <c r="B93" s="34" t="s">
        <v>247</v>
      </c>
      <c r="C93" s="89"/>
      <c r="D93" s="89">
        <v>12500</v>
      </c>
      <c r="E93" s="89">
        <f>E94</f>
        <v>12500</v>
      </c>
      <c r="F93" s="50">
        <f t="shared" si="18"/>
        <v>0</v>
      </c>
      <c r="G93" s="50">
        <f t="shared" si="19"/>
        <v>100</v>
      </c>
      <c r="H93" s="89">
        <f t="shared" ref="H93:I96" si="24">H94</f>
        <v>12500</v>
      </c>
      <c r="I93" s="89">
        <f t="shared" si="24"/>
        <v>12350</v>
      </c>
      <c r="J93" s="50">
        <f t="shared" si="15"/>
        <v>-150</v>
      </c>
      <c r="K93" s="51">
        <f t="shared" si="16"/>
        <v>98.8</v>
      </c>
      <c r="L93" s="51">
        <f t="shared" si="17"/>
        <v>12350</v>
      </c>
      <c r="M93" s="99"/>
    </row>
    <row r="94" spans="1:13" s="152" customFormat="1" ht="21" customHeight="1" x14ac:dyDescent="0.25">
      <c r="A94" s="35" t="s">
        <v>218</v>
      </c>
      <c r="B94" s="36" t="s">
        <v>248</v>
      </c>
      <c r="C94" s="92"/>
      <c r="D94" s="92">
        <f>D95</f>
        <v>12500</v>
      </c>
      <c r="E94" s="92">
        <f>E95</f>
        <v>12500</v>
      </c>
      <c r="F94" s="53">
        <f t="shared" si="18"/>
        <v>0</v>
      </c>
      <c r="G94" s="53">
        <f t="shared" si="19"/>
        <v>100</v>
      </c>
      <c r="H94" s="92">
        <f t="shared" si="24"/>
        <v>12500</v>
      </c>
      <c r="I94" s="92">
        <f t="shared" si="24"/>
        <v>12350</v>
      </c>
      <c r="J94" s="53">
        <f t="shared" si="15"/>
        <v>-150</v>
      </c>
      <c r="K94" s="54">
        <f t="shared" si="16"/>
        <v>98.8</v>
      </c>
      <c r="L94" s="54">
        <f t="shared" si="17"/>
        <v>12350</v>
      </c>
      <c r="M94" s="98"/>
    </row>
    <row r="95" spans="1:13" s="152" customFormat="1" ht="33.75" customHeight="1" x14ac:dyDescent="0.25">
      <c r="A95" s="35" t="s">
        <v>249</v>
      </c>
      <c r="B95" s="36" t="s">
        <v>250</v>
      </c>
      <c r="C95" s="91"/>
      <c r="D95" s="91">
        <f>D96</f>
        <v>12500</v>
      </c>
      <c r="E95" s="91">
        <f>E96</f>
        <v>12500</v>
      </c>
      <c r="F95" s="53">
        <f t="shared" si="18"/>
        <v>0</v>
      </c>
      <c r="G95" s="53">
        <f t="shared" si="19"/>
        <v>100</v>
      </c>
      <c r="H95" s="91">
        <f t="shared" si="24"/>
        <v>12500</v>
      </c>
      <c r="I95" s="91">
        <f t="shared" si="24"/>
        <v>12350</v>
      </c>
      <c r="J95" s="53">
        <f t="shared" si="15"/>
        <v>-150</v>
      </c>
      <c r="K95" s="54">
        <f t="shared" si="16"/>
        <v>98.8</v>
      </c>
      <c r="L95" s="54">
        <f t="shared" si="17"/>
        <v>12350</v>
      </c>
      <c r="M95" s="98"/>
    </row>
    <row r="96" spans="1:13" s="152" customFormat="1" ht="21" customHeight="1" x14ac:dyDescent="0.25">
      <c r="A96" s="35" t="s">
        <v>74</v>
      </c>
      <c r="B96" s="36" t="s">
        <v>251</v>
      </c>
      <c r="C96" s="91"/>
      <c r="D96" s="91">
        <v>12500</v>
      </c>
      <c r="E96" s="91">
        <f>E97</f>
        <v>12500</v>
      </c>
      <c r="F96" s="53">
        <f t="shared" si="18"/>
        <v>0</v>
      </c>
      <c r="G96" s="53">
        <f t="shared" si="19"/>
        <v>100</v>
      </c>
      <c r="H96" s="91">
        <f t="shared" si="24"/>
        <v>12500</v>
      </c>
      <c r="I96" s="91">
        <f t="shared" si="24"/>
        <v>12350</v>
      </c>
      <c r="J96" s="53">
        <f t="shared" si="15"/>
        <v>-150</v>
      </c>
      <c r="K96" s="54">
        <f t="shared" si="16"/>
        <v>98.8</v>
      </c>
      <c r="L96" s="54">
        <f t="shared" si="17"/>
        <v>12350</v>
      </c>
      <c r="M96" s="98"/>
    </row>
    <row r="97" spans="1:13" s="156" customFormat="1" ht="31.5" customHeight="1" x14ac:dyDescent="0.25">
      <c r="A97" s="33" t="s">
        <v>15</v>
      </c>
      <c r="B97" s="37" t="s">
        <v>252</v>
      </c>
      <c r="C97" s="91"/>
      <c r="D97" s="91"/>
      <c r="E97" s="91">
        <v>12500</v>
      </c>
      <c r="F97" s="97"/>
      <c r="G97" s="97"/>
      <c r="H97" s="57">
        <v>12500</v>
      </c>
      <c r="I97" s="56">
        <v>12350</v>
      </c>
      <c r="J97" s="56">
        <f t="shared" si="15"/>
        <v>-150</v>
      </c>
      <c r="K97" s="57">
        <f t="shared" si="16"/>
        <v>98.8</v>
      </c>
      <c r="L97" s="57">
        <f t="shared" si="17"/>
        <v>12350</v>
      </c>
      <c r="M97" s="162"/>
    </row>
    <row r="98" spans="1:13" s="154" customFormat="1" x14ac:dyDescent="0.25">
      <c r="A98" s="38" t="s">
        <v>17</v>
      </c>
      <c r="B98" s="34" t="s">
        <v>135</v>
      </c>
      <c r="C98" s="89">
        <f>C100+C106+C112</f>
        <v>622386.25</v>
      </c>
      <c r="D98" s="89">
        <f>D100+D106+D112</f>
        <v>1051835</v>
      </c>
      <c r="E98" s="89">
        <f>E100+E106+E112</f>
        <v>1051835</v>
      </c>
      <c r="F98" s="50">
        <f t="shared" si="18"/>
        <v>0</v>
      </c>
      <c r="G98" s="50">
        <f t="shared" si="19"/>
        <v>100</v>
      </c>
      <c r="H98" s="89">
        <f>H100+H106+H112</f>
        <v>1051835</v>
      </c>
      <c r="I98" s="89">
        <f>I100+I106+I112</f>
        <v>1036834.47</v>
      </c>
      <c r="J98" s="50">
        <f t="shared" si="15"/>
        <v>-15000.530000000028</v>
      </c>
      <c r="K98" s="51">
        <f t="shared" si="16"/>
        <v>98.573870426445211</v>
      </c>
      <c r="L98" s="51">
        <f t="shared" si="17"/>
        <v>414448.22</v>
      </c>
      <c r="M98" s="99">
        <f t="shared" si="20"/>
        <v>166.59019539715086</v>
      </c>
    </row>
    <row r="99" spans="1:13" s="154" customFormat="1" x14ac:dyDescent="0.25">
      <c r="A99" s="100" t="s">
        <v>324</v>
      </c>
      <c r="B99" s="34"/>
      <c r="C99" s="89">
        <f>C98/C10*100</f>
        <v>10.103074922063989</v>
      </c>
      <c r="D99" s="89">
        <f t="shared" ref="D99:E99" si="25">D98/D10*100</f>
        <v>9.1073295718433389</v>
      </c>
      <c r="E99" s="89">
        <f t="shared" si="25"/>
        <v>9.1073295718433389</v>
      </c>
      <c r="F99" s="50"/>
      <c r="G99" s="50"/>
      <c r="H99" s="89">
        <f t="shared" ref="H99:I99" si="26">H98/H10*100</f>
        <v>9.1073295718433389</v>
      </c>
      <c r="I99" s="89">
        <f t="shared" si="26"/>
        <v>9.0091879322550881</v>
      </c>
      <c r="J99" s="50"/>
      <c r="K99" s="51"/>
      <c r="L99" s="51"/>
      <c r="M99" s="99"/>
    </row>
    <row r="100" spans="1:13" s="154" customFormat="1" x14ac:dyDescent="0.25">
      <c r="A100" s="29" t="s">
        <v>89</v>
      </c>
      <c r="B100" s="39" t="s">
        <v>136</v>
      </c>
      <c r="C100" s="93">
        <v>70000</v>
      </c>
      <c r="D100" s="93">
        <v>138700</v>
      </c>
      <c r="E100" s="93">
        <f>E101</f>
        <v>138700</v>
      </c>
      <c r="F100" s="50">
        <f t="shared" si="18"/>
        <v>0</v>
      </c>
      <c r="G100" s="50">
        <f t="shared" si="19"/>
        <v>100</v>
      </c>
      <c r="H100" s="93">
        <f>H101</f>
        <v>138700</v>
      </c>
      <c r="I100" s="50">
        <f t="shared" ref="I100" si="27">I101</f>
        <v>138700</v>
      </c>
      <c r="J100" s="50">
        <f t="shared" si="15"/>
        <v>0</v>
      </c>
      <c r="K100" s="51">
        <f t="shared" si="16"/>
        <v>100</v>
      </c>
      <c r="L100" s="51">
        <f t="shared" si="17"/>
        <v>68700</v>
      </c>
      <c r="M100" s="99">
        <f t="shared" si="20"/>
        <v>198.14285714285717</v>
      </c>
    </row>
    <row r="101" spans="1:13" s="152" customFormat="1" ht="23.25" customHeight="1" x14ac:dyDescent="0.25">
      <c r="A101" s="32" t="s">
        <v>90</v>
      </c>
      <c r="B101" s="36" t="s">
        <v>253</v>
      </c>
      <c r="C101" s="92"/>
      <c r="D101" s="92">
        <f>D102</f>
        <v>138700</v>
      </c>
      <c r="E101" s="92">
        <f>E102</f>
        <v>138700</v>
      </c>
      <c r="F101" s="53">
        <f t="shared" si="18"/>
        <v>0</v>
      </c>
      <c r="G101" s="53">
        <f t="shared" si="19"/>
        <v>100</v>
      </c>
      <c r="H101" s="92">
        <f>H102</f>
        <v>138700</v>
      </c>
      <c r="I101" s="60">
        <f t="shared" ref="I101:I102" si="28">I102</f>
        <v>138700</v>
      </c>
      <c r="J101" s="53">
        <f t="shared" si="15"/>
        <v>0</v>
      </c>
      <c r="K101" s="54">
        <f t="shared" si="16"/>
        <v>100</v>
      </c>
      <c r="L101" s="54">
        <f t="shared" si="17"/>
        <v>138700</v>
      </c>
      <c r="M101" s="98"/>
    </row>
    <row r="102" spans="1:13" s="152" customFormat="1" ht="32.25" x14ac:dyDescent="0.25">
      <c r="A102" s="35" t="s">
        <v>91</v>
      </c>
      <c r="B102" s="36" t="s">
        <v>254</v>
      </c>
      <c r="C102" s="92"/>
      <c r="D102" s="92">
        <f>D103</f>
        <v>138700</v>
      </c>
      <c r="E102" s="92">
        <f>E103</f>
        <v>138700</v>
      </c>
      <c r="F102" s="53">
        <f t="shared" si="18"/>
        <v>0</v>
      </c>
      <c r="G102" s="53">
        <f t="shared" si="19"/>
        <v>100</v>
      </c>
      <c r="H102" s="92">
        <f>H103</f>
        <v>138700</v>
      </c>
      <c r="I102" s="60">
        <f t="shared" si="28"/>
        <v>138700</v>
      </c>
      <c r="J102" s="53">
        <f t="shared" si="15"/>
        <v>0</v>
      </c>
      <c r="K102" s="54">
        <f t="shared" si="16"/>
        <v>100</v>
      </c>
      <c r="L102" s="54">
        <f t="shared" si="17"/>
        <v>138700</v>
      </c>
      <c r="M102" s="98"/>
    </row>
    <row r="103" spans="1:13" s="152" customFormat="1" ht="21.75" x14ac:dyDescent="0.25">
      <c r="A103" s="35" t="s">
        <v>74</v>
      </c>
      <c r="B103" s="36" t="s">
        <v>255</v>
      </c>
      <c r="C103" s="92"/>
      <c r="D103" s="92">
        <v>138700</v>
      </c>
      <c r="E103" s="92">
        <f>E104+E105</f>
        <v>138700</v>
      </c>
      <c r="F103" s="53">
        <f t="shared" si="18"/>
        <v>0</v>
      </c>
      <c r="G103" s="53">
        <f t="shared" si="19"/>
        <v>100</v>
      </c>
      <c r="H103" s="92">
        <f>H104+H105</f>
        <v>138700</v>
      </c>
      <c r="I103" s="92">
        <f>I104+I105</f>
        <v>138700</v>
      </c>
      <c r="J103" s="53">
        <f t="shared" si="15"/>
        <v>0</v>
      </c>
      <c r="K103" s="54">
        <f t="shared" si="16"/>
        <v>100</v>
      </c>
      <c r="L103" s="54">
        <f t="shared" si="17"/>
        <v>138700</v>
      </c>
      <c r="M103" s="98"/>
    </row>
    <row r="104" spans="1:13" s="156" customFormat="1" x14ac:dyDescent="0.25">
      <c r="A104" s="33" t="s">
        <v>75</v>
      </c>
      <c r="B104" s="37" t="s">
        <v>318</v>
      </c>
      <c r="C104" s="91"/>
      <c r="D104" s="91"/>
      <c r="E104" s="91">
        <v>118700</v>
      </c>
      <c r="F104" s="97"/>
      <c r="G104" s="97"/>
      <c r="H104" s="57">
        <v>118700</v>
      </c>
      <c r="I104" s="56">
        <v>118700</v>
      </c>
      <c r="J104" s="56"/>
      <c r="K104" s="57">
        <f t="shared" si="16"/>
        <v>100</v>
      </c>
      <c r="L104" s="57">
        <f t="shared" si="17"/>
        <v>118700</v>
      </c>
      <c r="M104" s="162"/>
    </row>
    <row r="105" spans="1:13" s="156" customFormat="1" ht="19.5" x14ac:dyDescent="0.25">
      <c r="A105" s="33" t="s">
        <v>13</v>
      </c>
      <c r="B105" s="37" t="s">
        <v>319</v>
      </c>
      <c r="C105" s="91"/>
      <c r="D105" s="91"/>
      <c r="E105" s="91">
        <v>20000</v>
      </c>
      <c r="F105" s="97"/>
      <c r="G105" s="97"/>
      <c r="H105" s="57">
        <v>20000</v>
      </c>
      <c r="I105" s="56">
        <v>20000</v>
      </c>
      <c r="J105" s="56"/>
      <c r="K105" s="57">
        <f t="shared" si="16"/>
        <v>100</v>
      </c>
      <c r="L105" s="57">
        <f t="shared" si="17"/>
        <v>20000</v>
      </c>
      <c r="M105" s="162"/>
    </row>
    <row r="106" spans="1:13" s="154" customFormat="1" x14ac:dyDescent="0.25">
      <c r="A106" s="38" t="s">
        <v>95</v>
      </c>
      <c r="B106" s="39" t="s">
        <v>137</v>
      </c>
      <c r="C106" s="93">
        <v>492386.25</v>
      </c>
      <c r="D106" s="93">
        <v>863135</v>
      </c>
      <c r="E106" s="93">
        <f>E107</f>
        <v>863135</v>
      </c>
      <c r="F106" s="50">
        <f t="shared" si="18"/>
        <v>0</v>
      </c>
      <c r="G106" s="50">
        <f t="shared" si="19"/>
        <v>100</v>
      </c>
      <c r="H106" s="93">
        <f>H107</f>
        <v>863135</v>
      </c>
      <c r="I106" s="59">
        <f t="shared" ref="I106:I108" si="29">I107</f>
        <v>863134.47</v>
      </c>
      <c r="J106" s="50">
        <f t="shared" si="15"/>
        <v>-0.53000000002793968</v>
      </c>
      <c r="K106" s="51">
        <f t="shared" si="16"/>
        <v>99.999938595932264</v>
      </c>
      <c r="L106" s="51">
        <f t="shared" si="17"/>
        <v>370748.22</v>
      </c>
      <c r="M106" s="99">
        <f t="shared" si="20"/>
        <v>175.29621714659984</v>
      </c>
    </row>
    <row r="107" spans="1:13" s="152" customFormat="1" x14ac:dyDescent="0.25">
      <c r="A107" s="35" t="s">
        <v>256</v>
      </c>
      <c r="B107" s="40" t="s">
        <v>257</v>
      </c>
      <c r="C107" s="90"/>
      <c r="D107" s="90">
        <f>D108</f>
        <v>863135</v>
      </c>
      <c r="E107" s="90">
        <f>E108</f>
        <v>863135</v>
      </c>
      <c r="F107" s="53">
        <f t="shared" si="18"/>
        <v>0</v>
      </c>
      <c r="G107" s="53">
        <f t="shared" si="19"/>
        <v>100</v>
      </c>
      <c r="H107" s="90">
        <f>H108</f>
        <v>863135</v>
      </c>
      <c r="I107" s="60">
        <f t="shared" si="29"/>
        <v>863134.47</v>
      </c>
      <c r="J107" s="53">
        <f t="shared" si="15"/>
        <v>-0.53000000002793968</v>
      </c>
      <c r="K107" s="54">
        <f t="shared" si="16"/>
        <v>99.999938595932264</v>
      </c>
      <c r="L107" s="54">
        <f t="shared" si="17"/>
        <v>863134.47</v>
      </c>
      <c r="M107" s="98"/>
    </row>
    <row r="108" spans="1:13" s="152" customFormat="1" x14ac:dyDescent="0.25">
      <c r="A108" s="35" t="s">
        <v>258</v>
      </c>
      <c r="B108" s="40" t="s">
        <v>259</v>
      </c>
      <c r="C108" s="90"/>
      <c r="D108" s="90">
        <f>D109</f>
        <v>863135</v>
      </c>
      <c r="E108" s="90">
        <f>E109</f>
        <v>863135</v>
      </c>
      <c r="F108" s="53">
        <f t="shared" si="18"/>
        <v>0</v>
      </c>
      <c r="G108" s="53">
        <f t="shared" si="19"/>
        <v>100</v>
      </c>
      <c r="H108" s="90">
        <f>H109</f>
        <v>863135</v>
      </c>
      <c r="I108" s="60">
        <f t="shared" si="29"/>
        <v>863134.47</v>
      </c>
      <c r="J108" s="53">
        <f t="shared" si="15"/>
        <v>-0.53000000002793968</v>
      </c>
      <c r="K108" s="54">
        <f t="shared" si="16"/>
        <v>99.999938595932264</v>
      </c>
      <c r="L108" s="54">
        <f t="shared" si="17"/>
        <v>863134.47</v>
      </c>
      <c r="M108" s="98"/>
    </row>
    <row r="109" spans="1:13" s="152" customFormat="1" ht="21.75" x14ac:dyDescent="0.25">
      <c r="A109" s="35" t="s">
        <v>260</v>
      </c>
      <c r="B109" s="40" t="s">
        <v>262</v>
      </c>
      <c r="C109" s="94"/>
      <c r="D109" s="94">
        <f>D110</f>
        <v>863135</v>
      </c>
      <c r="E109" s="94">
        <f>E110</f>
        <v>863135</v>
      </c>
      <c r="F109" s="53">
        <f t="shared" si="18"/>
        <v>0</v>
      </c>
      <c r="G109" s="53">
        <f t="shared" si="19"/>
        <v>100</v>
      </c>
      <c r="H109" s="94">
        <f>H110</f>
        <v>863135</v>
      </c>
      <c r="I109" s="94">
        <f>I110</f>
        <v>863134.47</v>
      </c>
      <c r="J109" s="53">
        <f t="shared" si="15"/>
        <v>-0.53000000002793968</v>
      </c>
      <c r="K109" s="54">
        <f t="shared" si="16"/>
        <v>99.999938595932264</v>
      </c>
      <c r="L109" s="54">
        <f t="shared" si="17"/>
        <v>863134.47</v>
      </c>
      <c r="M109" s="98"/>
    </row>
    <row r="110" spans="1:13" s="152" customFormat="1" ht="21.75" x14ac:dyDescent="0.25">
      <c r="A110" s="35" t="s">
        <v>74</v>
      </c>
      <c r="B110" s="40" t="s">
        <v>263</v>
      </c>
      <c r="C110" s="90"/>
      <c r="D110" s="90">
        <v>863135</v>
      </c>
      <c r="E110" s="90">
        <f>E111</f>
        <v>863135</v>
      </c>
      <c r="F110" s="53">
        <f t="shared" si="18"/>
        <v>0</v>
      </c>
      <c r="G110" s="53">
        <f t="shared" si="19"/>
        <v>100</v>
      </c>
      <c r="H110" s="90">
        <f>H111</f>
        <v>863135</v>
      </c>
      <c r="I110" s="90">
        <f>I111</f>
        <v>863134.47</v>
      </c>
      <c r="J110" s="53">
        <f t="shared" si="15"/>
        <v>-0.53000000002793968</v>
      </c>
      <c r="K110" s="54">
        <f t="shared" si="16"/>
        <v>99.999938595932264</v>
      </c>
      <c r="L110" s="54">
        <f t="shared" si="17"/>
        <v>863134.47</v>
      </c>
      <c r="M110" s="98"/>
    </row>
    <row r="111" spans="1:13" s="156" customFormat="1" x14ac:dyDescent="0.25">
      <c r="A111" s="33" t="s">
        <v>75</v>
      </c>
      <c r="B111" s="41" t="s">
        <v>261</v>
      </c>
      <c r="C111" s="94"/>
      <c r="D111" s="94"/>
      <c r="E111" s="94">
        <v>863135</v>
      </c>
      <c r="F111" s="97"/>
      <c r="G111" s="97"/>
      <c r="H111" s="57">
        <v>863135</v>
      </c>
      <c r="I111" s="55">
        <v>863134.47</v>
      </c>
      <c r="J111" s="56">
        <f t="shared" si="15"/>
        <v>-0.53000000002793968</v>
      </c>
      <c r="K111" s="57">
        <f t="shared" si="16"/>
        <v>99.999938595932264</v>
      </c>
      <c r="L111" s="57">
        <f t="shared" si="17"/>
        <v>863134.47</v>
      </c>
      <c r="M111" s="162"/>
    </row>
    <row r="112" spans="1:13" s="154" customFormat="1" x14ac:dyDescent="0.25">
      <c r="A112" s="38" t="s">
        <v>93</v>
      </c>
      <c r="B112" s="39" t="s">
        <v>138</v>
      </c>
      <c r="C112" s="93">
        <v>60000</v>
      </c>
      <c r="D112" s="93">
        <f t="shared" ref="D112:E114" si="30">D113</f>
        <v>50000</v>
      </c>
      <c r="E112" s="93">
        <f t="shared" si="30"/>
        <v>50000</v>
      </c>
      <c r="F112" s="50">
        <f t="shared" si="18"/>
        <v>0</v>
      </c>
      <c r="G112" s="50">
        <f t="shared" si="19"/>
        <v>100</v>
      </c>
      <c r="H112" s="93">
        <f t="shared" ref="H112" si="31">H113</f>
        <v>50000</v>
      </c>
      <c r="I112" s="59">
        <f>I113</f>
        <v>35000</v>
      </c>
      <c r="J112" s="50">
        <f t="shared" si="15"/>
        <v>-15000</v>
      </c>
      <c r="K112" s="51">
        <f t="shared" si="16"/>
        <v>70</v>
      </c>
      <c r="L112" s="51">
        <f t="shared" si="17"/>
        <v>-25000</v>
      </c>
      <c r="M112" s="99">
        <f t="shared" si="20"/>
        <v>58.333333333333336</v>
      </c>
    </row>
    <row r="113" spans="1:13" s="152" customFormat="1" x14ac:dyDescent="0.25">
      <c r="A113" s="35" t="s">
        <v>264</v>
      </c>
      <c r="B113" s="40" t="s">
        <v>265</v>
      </c>
      <c r="C113" s="90"/>
      <c r="D113" s="90">
        <f t="shared" si="30"/>
        <v>50000</v>
      </c>
      <c r="E113" s="90">
        <f t="shared" si="30"/>
        <v>50000</v>
      </c>
      <c r="F113" s="53">
        <f t="shared" si="18"/>
        <v>0</v>
      </c>
      <c r="G113" s="53">
        <f t="shared" si="19"/>
        <v>100</v>
      </c>
      <c r="H113" s="90">
        <f t="shared" ref="H113" si="32">H114</f>
        <v>50000</v>
      </c>
      <c r="I113" s="60">
        <f>I114</f>
        <v>35000</v>
      </c>
      <c r="J113" s="53">
        <f t="shared" si="15"/>
        <v>-15000</v>
      </c>
      <c r="K113" s="54">
        <f t="shared" si="16"/>
        <v>70</v>
      </c>
      <c r="L113" s="54">
        <f t="shared" si="17"/>
        <v>35000</v>
      </c>
      <c r="M113" s="98"/>
    </row>
    <row r="114" spans="1:13" s="152" customFormat="1" ht="21.75" x14ac:dyDescent="0.25">
      <c r="A114" s="35" t="s">
        <v>266</v>
      </c>
      <c r="B114" s="40" t="s">
        <v>267</v>
      </c>
      <c r="C114" s="90"/>
      <c r="D114" s="90">
        <f t="shared" si="30"/>
        <v>50000</v>
      </c>
      <c r="E114" s="90">
        <f t="shared" si="30"/>
        <v>50000</v>
      </c>
      <c r="F114" s="53">
        <f t="shared" si="18"/>
        <v>0</v>
      </c>
      <c r="G114" s="53">
        <f t="shared" si="19"/>
        <v>100</v>
      </c>
      <c r="H114" s="90">
        <f t="shared" ref="H114" si="33">H115</f>
        <v>50000</v>
      </c>
      <c r="I114" s="60">
        <f>I115</f>
        <v>35000</v>
      </c>
      <c r="J114" s="53">
        <f t="shared" si="15"/>
        <v>-15000</v>
      </c>
      <c r="K114" s="54">
        <f t="shared" si="16"/>
        <v>70</v>
      </c>
      <c r="L114" s="54">
        <f t="shared" si="17"/>
        <v>35000</v>
      </c>
      <c r="M114" s="98"/>
    </row>
    <row r="115" spans="1:13" s="152" customFormat="1" ht="21.75" x14ac:dyDescent="0.25">
      <c r="A115" s="35" t="s">
        <v>74</v>
      </c>
      <c r="B115" s="40" t="s">
        <v>268</v>
      </c>
      <c r="C115" s="94"/>
      <c r="D115" s="94">
        <v>50000</v>
      </c>
      <c r="E115" s="94">
        <f>E116</f>
        <v>50000</v>
      </c>
      <c r="F115" s="53">
        <f t="shared" si="18"/>
        <v>0</v>
      </c>
      <c r="G115" s="53">
        <f t="shared" si="19"/>
        <v>100</v>
      </c>
      <c r="H115" s="94">
        <f>H116</f>
        <v>50000</v>
      </c>
      <c r="I115" s="94">
        <f>I116</f>
        <v>35000</v>
      </c>
      <c r="J115" s="53">
        <f t="shared" si="15"/>
        <v>-15000</v>
      </c>
      <c r="K115" s="54">
        <f t="shared" si="16"/>
        <v>70</v>
      </c>
      <c r="L115" s="54">
        <f t="shared" si="17"/>
        <v>35000</v>
      </c>
      <c r="M115" s="98"/>
    </row>
    <row r="116" spans="1:13" s="156" customFormat="1" x14ac:dyDescent="0.25">
      <c r="A116" s="33" t="s">
        <v>72</v>
      </c>
      <c r="B116" s="41" t="s">
        <v>269</v>
      </c>
      <c r="C116" s="94"/>
      <c r="D116" s="94"/>
      <c r="E116" s="94">
        <v>50000</v>
      </c>
      <c r="F116" s="97"/>
      <c r="G116" s="97"/>
      <c r="H116" s="57">
        <v>50000</v>
      </c>
      <c r="I116" s="55">
        <v>35000</v>
      </c>
      <c r="J116" s="56">
        <f t="shared" si="15"/>
        <v>-15000</v>
      </c>
      <c r="K116" s="57">
        <f t="shared" si="16"/>
        <v>70</v>
      </c>
      <c r="L116" s="57">
        <f t="shared" si="17"/>
        <v>35000</v>
      </c>
      <c r="M116" s="162"/>
    </row>
    <row r="117" spans="1:13" s="154" customFormat="1" x14ac:dyDescent="0.25">
      <c r="A117" s="29" t="s">
        <v>18</v>
      </c>
      <c r="B117" s="34" t="s">
        <v>139</v>
      </c>
      <c r="C117" s="89">
        <f>C119+C123+C133</f>
        <v>1227852.8899999999</v>
      </c>
      <c r="D117" s="89">
        <f>D119+D123+D133</f>
        <v>1026450</v>
      </c>
      <c r="E117" s="89">
        <f>E119+E123+E133</f>
        <v>1026450</v>
      </c>
      <c r="F117" s="50">
        <f t="shared" si="18"/>
        <v>0</v>
      </c>
      <c r="G117" s="50">
        <f t="shared" si="19"/>
        <v>100</v>
      </c>
      <c r="H117" s="89">
        <f>H119+H123+H133</f>
        <v>1026450</v>
      </c>
      <c r="I117" s="59">
        <f>I119+I123+I133</f>
        <v>1003237.42</v>
      </c>
      <c r="J117" s="50">
        <f t="shared" si="15"/>
        <v>-23212.579999999958</v>
      </c>
      <c r="K117" s="51">
        <f t="shared" si="16"/>
        <v>97.738557163037655</v>
      </c>
      <c r="L117" s="51">
        <f t="shared" si="17"/>
        <v>-224615.46999999986</v>
      </c>
      <c r="M117" s="99">
        <f t="shared" si="20"/>
        <v>81.706646469676031</v>
      </c>
    </row>
    <row r="118" spans="1:13" s="154" customFormat="1" x14ac:dyDescent="0.25">
      <c r="A118" s="100" t="s">
        <v>324</v>
      </c>
      <c r="B118" s="34"/>
      <c r="C118" s="89">
        <f>C117/C10*100</f>
        <v>19.931497106407463</v>
      </c>
      <c r="D118" s="89">
        <f t="shared" ref="D118:E118" si="34">D117/D10*100</f>
        <v>8.8875331577848193</v>
      </c>
      <c r="E118" s="89">
        <f t="shared" si="34"/>
        <v>8.8875331577848193</v>
      </c>
      <c r="F118" s="50"/>
      <c r="G118" s="50"/>
      <c r="H118" s="89">
        <f t="shared" ref="H118:I118" si="35">H117/H10*100</f>
        <v>8.8875331577848193</v>
      </c>
      <c r="I118" s="89">
        <f t="shared" si="35"/>
        <v>8.7172588479342608</v>
      </c>
      <c r="J118" s="50"/>
      <c r="K118" s="51"/>
      <c r="L118" s="51"/>
      <c r="M118" s="99"/>
    </row>
    <row r="119" spans="1:13" s="154" customFormat="1" x14ac:dyDescent="0.25">
      <c r="A119" s="29" t="s">
        <v>62</v>
      </c>
      <c r="B119" s="34" t="s">
        <v>140</v>
      </c>
      <c r="C119" s="89">
        <v>35587</v>
      </c>
      <c r="D119" s="89">
        <f>D120</f>
        <v>35000</v>
      </c>
      <c r="E119" s="89">
        <f>E120</f>
        <v>35000</v>
      </c>
      <c r="F119" s="50">
        <f t="shared" si="18"/>
        <v>0</v>
      </c>
      <c r="G119" s="50">
        <f t="shared" si="19"/>
        <v>100</v>
      </c>
      <c r="H119" s="89">
        <f>H120</f>
        <v>35000</v>
      </c>
      <c r="I119" s="89">
        <f>I120</f>
        <v>23457</v>
      </c>
      <c r="J119" s="50">
        <f t="shared" si="15"/>
        <v>-11543</v>
      </c>
      <c r="K119" s="51">
        <f t="shared" si="16"/>
        <v>67.02</v>
      </c>
      <c r="L119" s="51">
        <f t="shared" si="17"/>
        <v>-12130</v>
      </c>
      <c r="M119" s="99">
        <f t="shared" si="20"/>
        <v>65.914519346952545</v>
      </c>
    </row>
    <row r="120" spans="1:13" s="152" customFormat="1" ht="32.25" x14ac:dyDescent="0.25">
      <c r="A120" s="32" t="s">
        <v>270</v>
      </c>
      <c r="B120" s="36" t="s">
        <v>271</v>
      </c>
      <c r="C120" s="92"/>
      <c r="D120" s="92">
        <f>D121</f>
        <v>35000</v>
      </c>
      <c r="E120" s="92">
        <f>E121</f>
        <v>35000</v>
      </c>
      <c r="F120" s="53">
        <f t="shared" si="18"/>
        <v>0</v>
      </c>
      <c r="G120" s="53">
        <f t="shared" si="19"/>
        <v>100</v>
      </c>
      <c r="H120" s="92">
        <f>H121</f>
        <v>35000</v>
      </c>
      <c r="I120" s="60">
        <f t="shared" ref="I120:I121" si="36">I121</f>
        <v>23457</v>
      </c>
      <c r="J120" s="53">
        <f t="shared" si="15"/>
        <v>-11543</v>
      </c>
      <c r="K120" s="54">
        <f t="shared" si="16"/>
        <v>67.02</v>
      </c>
      <c r="L120" s="54">
        <f t="shared" si="17"/>
        <v>23457</v>
      </c>
      <c r="M120" s="98"/>
    </row>
    <row r="121" spans="1:13" s="152" customFormat="1" ht="21.75" x14ac:dyDescent="0.25">
      <c r="A121" s="35" t="s">
        <v>74</v>
      </c>
      <c r="B121" s="36" t="s">
        <v>272</v>
      </c>
      <c r="C121" s="92"/>
      <c r="D121" s="92">
        <v>35000</v>
      </c>
      <c r="E121" s="92">
        <f>E122</f>
        <v>35000</v>
      </c>
      <c r="F121" s="53">
        <f t="shared" si="18"/>
        <v>0</v>
      </c>
      <c r="G121" s="53">
        <f t="shared" si="19"/>
        <v>100</v>
      </c>
      <c r="H121" s="92">
        <f>H122</f>
        <v>35000</v>
      </c>
      <c r="I121" s="60">
        <f t="shared" si="36"/>
        <v>23457</v>
      </c>
      <c r="J121" s="53">
        <f t="shared" si="15"/>
        <v>-11543</v>
      </c>
      <c r="K121" s="54">
        <f t="shared" si="16"/>
        <v>67.02</v>
      </c>
      <c r="L121" s="54">
        <f t="shared" si="17"/>
        <v>23457</v>
      </c>
      <c r="M121" s="98"/>
    </row>
    <row r="122" spans="1:13" s="156" customFormat="1" x14ac:dyDescent="0.25">
      <c r="A122" s="33" t="s">
        <v>75</v>
      </c>
      <c r="B122" s="37" t="s">
        <v>273</v>
      </c>
      <c r="C122" s="91"/>
      <c r="D122" s="91"/>
      <c r="E122" s="91">
        <v>35000</v>
      </c>
      <c r="F122" s="97"/>
      <c r="G122" s="97"/>
      <c r="H122" s="57">
        <v>35000</v>
      </c>
      <c r="I122" s="55">
        <v>23457</v>
      </c>
      <c r="J122" s="56">
        <f t="shared" si="15"/>
        <v>-11543</v>
      </c>
      <c r="K122" s="57">
        <f t="shared" si="16"/>
        <v>67.02</v>
      </c>
      <c r="L122" s="57">
        <f t="shared" si="17"/>
        <v>23457</v>
      </c>
      <c r="M122" s="162"/>
    </row>
    <row r="123" spans="1:13" s="154" customFormat="1" x14ac:dyDescent="0.25">
      <c r="A123" s="38" t="s">
        <v>63</v>
      </c>
      <c r="B123" s="34" t="s">
        <v>141</v>
      </c>
      <c r="C123" s="89">
        <v>98000</v>
      </c>
      <c r="D123" s="89">
        <f>D124</f>
        <v>200185</v>
      </c>
      <c r="E123" s="89">
        <f>E124</f>
        <v>200185</v>
      </c>
      <c r="F123" s="50">
        <f t="shared" si="18"/>
        <v>0</v>
      </c>
      <c r="G123" s="50">
        <f t="shared" si="19"/>
        <v>100</v>
      </c>
      <c r="H123" s="89">
        <f>H124</f>
        <v>200185</v>
      </c>
      <c r="I123" s="89">
        <f>I124</f>
        <v>197054.99</v>
      </c>
      <c r="J123" s="50">
        <f t="shared" si="15"/>
        <v>-3130.0100000000093</v>
      </c>
      <c r="K123" s="51">
        <f t="shared" si="16"/>
        <v>98.436441291805082</v>
      </c>
      <c r="L123" s="51">
        <f t="shared" si="17"/>
        <v>99054.989999999991</v>
      </c>
      <c r="M123" s="99">
        <f t="shared" si="20"/>
        <v>201.07652040816328</v>
      </c>
    </row>
    <row r="124" spans="1:13" s="152" customFormat="1" x14ac:dyDescent="0.25">
      <c r="A124" s="35" t="s">
        <v>92</v>
      </c>
      <c r="B124" s="36" t="s">
        <v>274</v>
      </c>
      <c r="C124" s="92"/>
      <c r="D124" s="92">
        <f>D125</f>
        <v>200185</v>
      </c>
      <c r="E124" s="92">
        <f>E125</f>
        <v>200185</v>
      </c>
      <c r="F124" s="53">
        <f t="shared" si="18"/>
        <v>0</v>
      </c>
      <c r="G124" s="53">
        <f t="shared" si="19"/>
        <v>100</v>
      </c>
      <c r="H124" s="92">
        <f>H125</f>
        <v>200185</v>
      </c>
      <c r="I124" s="60">
        <f t="shared" ref="I124" si="37">I125</f>
        <v>197054.99</v>
      </c>
      <c r="J124" s="53">
        <f t="shared" si="15"/>
        <v>-3130.0100000000093</v>
      </c>
      <c r="K124" s="54">
        <f t="shared" si="16"/>
        <v>98.436441291805082</v>
      </c>
      <c r="L124" s="54">
        <f t="shared" si="17"/>
        <v>197054.99</v>
      </c>
      <c r="M124" s="98"/>
    </row>
    <row r="125" spans="1:13" s="152" customFormat="1" ht="21.75" x14ac:dyDescent="0.25">
      <c r="A125" s="35" t="s">
        <v>64</v>
      </c>
      <c r="B125" s="36" t="s">
        <v>275</v>
      </c>
      <c r="C125" s="92"/>
      <c r="D125" s="92">
        <f>D126+D130</f>
        <v>200185</v>
      </c>
      <c r="E125" s="92">
        <f>E126+E130</f>
        <v>200185</v>
      </c>
      <c r="F125" s="53">
        <f t="shared" si="18"/>
        <v>0</v>
      </c>
      <c r="G125" s="53">
        <f t="shared" si="19"/>
        <v>100</v>
      </c>
      <c r="H125" s="92">
        <f>H126+H130</f>
        <v>200185</v>
      </c>
      <c r="I125" s="92">
        <f>I126+I130</f>
        <v>197054.99</v>
      </c>
      <c r="J125" s="53">
        <f t="shared" si="15"/>
        <v>-3130.0100000000093</v>
      </c>
      <c r="K125" s="54">
        <f t="shared" si="16"/>
        <v>98.436441291805082</v>
      </c>
      <c r="L125" s="54">
        <f t="shared" si="17"/>
        <v>197054.99</v>
      </c>
      <c r="M125" s="98"/>
    </row>
    <row r="126" spans="1:13" s="152" customFormat="1" ht="33" customHeight="1" x14ac:dyDescent="0.25">
      <c r="A126" s="35" t="s">
        <v>277</v>
      </c>
      <c r="B126" s="36" t="s">
        <v>276</v>
      </c>
      <c r="C126" s="92"/>
      <c r="D126" s="92">
        <f>D127</f>
        <v>42230</v>
      </c>
      <c r="E126" s="92">
        <f>E127</f>
        <v>42230</v>
      </c>
      <c r="F126" s="53">
        <f t="shared" si="18"/>
        <v>0</v>
      </c>
      <c r="G126" s="53">
        <f t="shared" si="19"/>
        <v>100</v>
      </c>
      <c r="H126" s="92">
        <f>H127</f>
        <v>42230</v>
      </c>
      <c r="I126" s="92">
        <f>I127</f>
        <v>39099.99</v>
      </c>
      <c r="J126" s="53">
        <f t="shared" si="15"/>
        <v>-3130.010000000002</v>
      </c>
      <c r="K126" s="54">
        <f t="shared" si="16"/>
        <v>92.588183755623959</v>
      </c>
      <c r="L126" s="54">
        <f t="shared" si="17"/>
        <v>39099.99</v>
      </c>
      <c r="M126" s="98"/>
    </row>
    <row r="127" spans="1:13" s="152" customFormat="1" ht="21.75" x14ac:dyDescent="0.25">
      <c r="A127" s="35" t="s">
        <v>74</v>
      </c>
      <c r="B127" s="36" t="s">
        <v>313</v>
      </c>
      <c r="C127" s="92"/>
      <c r="D127" s="92">
        <v>42230</v>
      </c>
      <c r="E127" s="92">
        <f>E128+E129</f>
        <v>42230</v>
      </c>
      <c r="F127" s="53">
        <f t="shared" si="18"/>
        <v>0</v>
      </c>
      <c r="G127" s="53">
        <f t="shared" si="19"/>
        <v>100</v>
      </c>
      <c r="H127" s="92">
        <f>H128+H129</f>
        <v>42230</v>
      </c>
      <c r="I127" s="92">
        <f>I128+I129</f>
        <v>39099.99</v>
      </c>
      <c r="J127" s="53">
        <f t="shared" si="15"/>
        <v>-3130.010000000002</v>
      </c>
      <c r="K127" s="54">
        <f t="shared" si="16"/>
        <v>92.588183755623959</v>
      </c>
      <c r="L127" s="54">
        <f t="shared" si="17"/>
        <v>39099.99</v>
      </c>
      <c r="M127" s="98"/>
    </row>
    <row r="128" spans="1:13" s="156" customFormat="1" x14ac:dyDescent="0.25">
      <c r="A128" s="33" t="s">
        <v>15</v>
      </c>
      <c r="B128" s="37" t="s">
        <v>312</v>
      </c>
      <c r="C128" s="91"/>
      <c r="D128" s="91"/>
      <c r="E128" s="91">
        <v>40000</v>
      </c>
      <c r="F128" s="97"/>
      <c r="G128" s="97"/>
      <c r="H128" s="57">
        <v>40000</v>
      </c>
      <c r="I128" s="55">
        <v>39099.99</v>
      </c>
      <c r="J128" s="56">
        <f t="shared" si="15"/>
        <v>-900.01000000000204</v>
      </c>
      <c r="K128" s="57">
        <f t="shared" si="16"/>
        <v>97.749975000000006</v>
      </c>
      <c r="L128" s="57">
        <f t="shared" si="17"/>
        <v>39099.99</v>
      </c>
      <c r="M128" s="162"/>
    </row>
    <row r="129" spans="1:13" s="156" customFormat="1" ht="19.5" x14ac:dyDescent="0.25">
      <c r="A129" s="33" t="s">
        <v>13</v>
      </c>
      <c r="B129" s="37" t="s">
        <v>311</v>
      </c>
      <c r="C129" s="91"/>
      <c r="D129" s="91"/>
      <c r="E129" s="91">
        <v>2230</v>
      </c>
      <c r="F129" s="97"/>
      <c r="G129" s="97"/>
      <c r="H129" s="57">
        <v>2230</v>
      </c>
      <c r="I129" s="55"/>
      <c r="J129" s="56">
        <f t="shared" si="15"/>
        <v>-2230</v>
      </c>
      <c r="K129" s="57">
        <f t="shared" si="16"/>
        <v>0</v>
      </c>
      <c r="L129" s="57">
        <f t="shared" si="17"/>
        <v>0</v>
      </c>
      <c r="M129" s="162"/>
    </row>
    <row r="130" spans="1:13" s="152" customFormat="1" ht="42.75" x14ac:dyDescent="0.25">
      <c r="A130" s="35" t="s">
        <v>310</v>
      </c>
      <c r="B130" s="36" t="s">
        <v>314</v>
      </c>
      <c r="C130" s="92"/>
      <c r="D130" s="92">
        <f>D131</f>
        <v>157955</v>
      </c>
      <c r="E130" s="92">
        <f>E131</f>
        <v>157955</v>
      </c>
      <c r="F130" s="53">
        <f t="shared" si="18"/>
        <v>0</v>
      </c>
      <c r="G130" s="53">
        <f t="shared" si="19"/>
        <v>100</v>
      </c>
      <c r="H130" s="92">
        <f>H131</f>
        <v>157955</v>
      </c>
      <c r="I130" s="92">
        <f>I131</f>
        <v>157955</v>
      </c>
      <c r="J130" s="53">
        <f t="shared" si="15"/>
        <v>0</v>
      </c>
      <c r="K130" s="54">
        <f t="shared" si="16"/>
        <v>100</v>
      </c>
      <c r="L130" s="54">
        <f t="shared" si="17"/>
        <v>157955</v>
      </c>
      <c r="M130" s="98"/>
    </row>
    <row r="131" spans="1:13" s="152" customFormat="1" ht="21.75" x14ac:dyDescent="0.25">
      <c r="A131" s="35" t="s">
        <v>74</v>
      </c>
      <c r="B131" s="36" t="s">
        <v>315</v>
      </c>
      <c r="C131" s="92"/>
      <c r="D131" s="92">
        <v>157955</v>
      </c>
      <c r="E131" s="92">
        <f>E132</f>
        <v>157955</v>
      </c>
      <c r="F131" s="53">
        <f t="shared" si="18"/>
        <v>0</v>
      </c>
      <c r="G131" s="53">
        <f t="shared" si="19"/>
        <v>100</v>
      </c>
      <c r="H131" s="92">
        <f>H132</f>
        <v>157955</v>
      </c>
      <c r="I131" s="92">
        <f>I132</f>
        <v>157955</v>
      </c>
      <c r="J131" s="53">
        <f t="shared" si="15"/>
        <v>0</v>
      </c>
      <c r="K131" s="54">
        <f t="shared" si="16"/>
        <v>100</v>
      </c>
      <c r="L131" s="54">
        <f t="shared" si="17"/>
        <v>157955</v>
      </c>
      <c r="M131" s="98"/>
    </row>
    <row r="132" spans="1:13" s="156" customFormat="1" x14ac:dyDescent="0.25">
      <c r="A132" s="33" t="s">
        <v>72</v>
      </c>
      <c r="B132" s="37" t="s">
        <v>320</v>
      </c>
      <c r="C132" s="91"/>
      <c r="D132" s="91"/>
      <c r="E132" s="91">
        <v>157955</v>
      </c>
      <c r="F132" s="97"/>
      <c r="G132" s="97"/>
      <c r="H132" s="57">
        <v>157955</v>
      </c>
      <c r="I132" s="55">
        <v>157955</v>
      </c>
      <c r="J132" s="56">
        <f t="shared" si="15"/>
        <v>0</v>
      </c>
      <c r="K132" s="57">
        <f t="shared" si="16"/>
        <v>100</v>
      </c>
      <c r="L132" s="57">
        <f t="shared" si="17"/>
        <v>157955</v>
      </c>
      <c r="M132" s="162"/>
    </row>
    <row r="133" spans="1:13" s="154" customFormat="1" x14ac:dyDescent="0.25">
      <c r="A133" s="29" t="s">
        <v>20</v>
      </c>
      <c r="B133" s="34" t="s">
        <v>142</v>
      </c>
      <c r="C133" s="89">
        <v>1094265.8899999999</v>
      </c>
      <c r="D133" s="89">
        <f>D134+D140+D144</f>
        <v>791265</v>
      </c>
      <c r="E133" s="89">
        <f>E134+E140+E144</f>
        <v>791265</v>
      </c>
      <c r="F133" s="50">
        <f t="shared" si="18"/>
        <v>0</v>
      </c>
      <c r="G133" s="50">
        <f t="shared" si="19"/>
        <v>100</v>
      </c>
      <c r="H133" s="89">
        <f>H134+H140+H144</f>
        <v>791265</v>
      </c>
      <c r="I133" s="89">
        <f>I134+I140+I144</f>
        <v>782725.43</v>
      </c>
      <c r="J133" s="50">
        <f t="shared" si="15"/>
        <v>-8539.5699999999488</v>
      </c>
      <c r="K133" s="51">
        <f t="shared" si="16"/>
        <v>98.920769906415686</v>
      </c>
      <c r="L133" s="51">
        <f t="shared" si="17"/>
        <v>-311540.45999999985</v>
      </c>
      <c r="M133" s="99">
        <f t="shared" si="20"/>
        <v>71.52972939693845</v>
      </c>
    </row>
    <row r="134" spans="1:13" s="154" customFormat="1" x14ac:dyDescent="0.25">
      <c r="A134" s="29" t="s">
        <v>21</v>
      </c>
      <c r="B134" s="34" t="s">
        <v>278</v>
      </c>
      <c r="C134" s="89"/>
      <c r="D134" s="89">
        <f>D135</f>
        <v>495000</v>
      </c>
      <c r="E134" s="89">
        <f>E135</f>
        <v>495000</v>
      </c>
      <c r="F134" s="50">
        <f t="shared" si="18"/>
        <v>0</v>
      </c>
      <c r="G134" s="50">
        <f t="shared" si="19"/>
        <v>100</v>
      </c>
      <c r="H134" s="89">
        <f>H135</f>
        <v>495000</v>
      </c>
      <c r="I134" s="59">
        <f>I136</f>
        <v>490935.09</v>
      </c>
      <c r="J134" s="50">
        <f t="shared" si="15"/>
        <v>-4064.9099999999744</v>
      </c>
      <c r="K134" s="51">
        <f t="shared" si="16"/>
        <v>99.178806060606064</v>
      </c>
      <c r="L134" s="51">
        <f t="shared" si="17"/>
        <v>490935.09</v>
      </c>
      <c r="M134" s="99"/>
    </row>
    <row r="135" spans="1:13" s="152" customFormat="1" ht="21.75" x14ac:dyDescent="0.25">
      <c r="A135" s="32" t="s">
        <v>279</v>
      </c>
      <c r="B135" s="36" t="s">
        <v>280</v>
      </c>
      <c r="C135" s="92"/>
      <c r="D135" s="92">
        <f>D136</f>
        <v>495000</v>
      </c>
      <c r="E135" s="92">
        <f>E136</f>
        <v>495000</v>
      </c>
      <c r="F135" s="53">
        <f t="shared" si="18"/>
        <v>0</v>
      </c>
      <c r="G135" s="53">
        <f t="shared" si="19"/>
        <v>100</v>
      </c>
      <c r="H135" s="92">
        <f>H136</f>
        <v>495000</v>
      </c>
      <c r="I135" s="92">
        <f>I136</f>
        <v>490935.09</v>
      </c>
      <c r="J135" s="53">
        <f t="shared" si="15"/>
        <v>-4064.9099999999744</v>
      </c>
      <c r="K135" s="54">
        <f t="shared" si="16"/>
        <v>99.178806060606064</v>
      </c>
      <c r="L135" s="54">
        <f t="shared" si="17"/>
        <v>490935.09</v>
      </c>
      <c r="M135" s="98"/>
    </row>
    <row r="136" spans="1:13" s="152" customFormat="1" ht="21.75" x14ac:dyDescent="0.25">
      <c r="A136" s="35" t="s">
        <v>74</v>
      </c>
      <c r="B136" s="36" t="s">
        <v>281</v>
      </c>
      <c r="C136" s="92"/>
      <c r="D136" s="92">
        <v>495000</v>
      </c>
      <c r="E136" s="92">
        <f>E137+E138+E139</f>
        <v>495000</v>
      </c>
      <c r="F136" s="53">
        <f t="shared" si="18"/>
        <v>0</v>
      </c>
      <c r="G136" s="53">
        <f t="shared" si="19"/>
        <v>100</v>
      </c>
      <c r="H136" s="92">
        <f>H137+H138+H139</f>
        <v>495000</v>
      </c>
      <c r="I136" s="60">
        <f>SUM(I137:I139)</f>
        <v>490935.09</v>
      </c>
      <c r="J136" s="53">
        <f t="shared" si="15"/>
        <v>-4064.9099999999744</v>
      </c>
      <c r="K136" s="54">
        <f t="shared" si="16"/>
        <v>99.178806060606064</v>
      </c>
      <c r="L136" s="54">
        <f t="shared" si="17"/>
        <v>490935.09</v>
      </c>
      <c r="M136" s="98"/>
    </row>
    <row r="137" spans="1:13" s="156" customFormat="1" x14ac:dyDescent="0.25">
      <c r="A137" s="42" t="s">
        <v>22</v>
      </c>
      <c r="B137" s="37" t="s">
        <v>282</v>
      </c>
      <c r="C137" s="91"/>
      <c r="D137" s="91"/>
      <c r="E137" s="91">
        <v>357500</v>
      </c>
      <c r="F137" s="97"/>
      <c r="G137" s="97"/>
      <c r="H137" s="57">
        <v>357500</v>
      </c>
      <c r="I137" s="55">
        <v>356635.09</v>
      </c>
      <c r="J137" s="56">
        <f t="shared" si="15"/>
        <v>-864.90999999997439</v>
      </c>
      <c r="K137" s="57">
        <f t="shared" si="16"/>
        <v>99.75806713286714</v>
      </c>
      <c r="L137" s="57">
        <f t="shared" si="17"/>
        <v>356635.09</v>
      </c>
      <c r="M137" s="162"/>
    </row>
    <row r="138" spans="1:13" s="156" customFormat="1" x14ac:dyDescent="0.25">
      <c r="A138" s="33" t="s">
        <v>15</v>
      </c>
      <c r="B138" s="37" t="s">
        <v>283</v>
      </c>
      <c r="C138" s="91"/>
      <c r="D138" s="91"/>
      <c r="E138" s="91">
        <v>122500</v>
      </c>
      <c r="F138" s="97"/>
      <c r="G138" s="97"/>
      <c r="H138" s="57">
        <v>122500</v>
      </c>
      <c r="I138" s="55">
        <v>122500</v>
      </c>
      <c r="J138" s="56">
        <f t="shared" si="15"/>
        <v>0</v>
      </c>
      <c r="K138" s="57">
        <f t="shared" si="16"/>
        <v>100</v>
      </c>
      <c r="L138" s="57">
        <f t="shared" si="17"/>
        <v>122500</v>
      </c>
      <c r="M138" s="162"/>
    </row>
    <row r="139" spans="1:13" s="156" customFormat="1" ht="19.5" x14ac:dyDescent="0.25">
      <c r="A139" s="42" t="s">
        <v>13</v>
      </c>
      <c r="B139" s="37" t="s">
        <v>284</v>
      </c>
      <c r="C139" s="91"/>
      <c r="D139" s="91"/>
      <c r="E139" s="91">
        <v>15000</v>
      </c>
      <c r="F139" s="97"/>
      <c r="G139" s="97"/>
      <c r="H139" s="57">
        <v>15000</v>
      </c>
      <c r="I139" s="55">
        <v>11800</v>
      </c>
      <c r="J139" s="56">
        <f t="shared" si="15"/>
        <v>-3200</v>
      </c>
      <c r="K139" s="57">
        <f t="shared" si="16"/>
        <v>78.666666666666657</v>
      </c>
      <c r="L139" s="57">
        <f t="shared" si="17"/>
        <v>11800</v>
      </c>
      <c r="M139" s="162"/>
    </row>
    <row r="140" spans="1:13" s="154" customFormat="1" x14ac:dyDescent="0.25">
      <c r="A140" s="29" t="s">
        <v>23</v>
      </c>
      <c r="B140" s="34" t="s">
        <v>285</v>
      </c>
      <c r="C140" s="89"/>
      <c r="D140" s="89">
        <f>D141</f>
        <v>77700</v>
      </c>
      <c r="E140" s="89">
        <f>E141</f>
        <v>77700</v>
      </c>
      <c r="F140" s="50">
        <f t="shared" si="18"/>
        <v>0</v>
      </c>
      <c r="G140" s="50">
        <f t="shared" si="19"/>
        <v>100</v>
      </c>
      <c r="H140" s="89">
        <f t="shared" ref="H140:I142" si="38">H141</f>
        <v>77700</v>
      </c>
      <c r="I140" s="89">
        <f t="shared" si="38"/>
        <v>73487.31</v>
      </c>
      <c r="J140" s="50">
        <f t="shared" si="15"/>
        <v>-4212.6900000000023</v>
      </c>
      <c r="K140" s="51">
        <f t="shared" si="16"/>
        <v>94.578262548262543</v>
      </c>
      <c r="L140" s="51">
        <f t="shared" si="17"/>
        <v>73487.31</v>
      </c>
      <c r="M140" s="99"/>
    </row>
    <row r="141" spans="1:13" s="152" customFormat="1" ht="21.75" x14ac:dyDescent="0.25">
      <c r="A141" s="32" t="s">
        <v>286</v>
      </c>
      <c r="B141" s="36" t="s">
        <v>287</v>
      </c>
      <c r="C141" s="92"/>
      <c r="D141" s="92">
        <f>D142</f>
        <v>77700</v>
      </c>
      <c r="E141" s="92">
        <f>E142</f>
        <v>77700</v>
      </c>
      <c r="F141" s="53">
        <f t="shared" si="18"/>
        <v>0</v>
      </c>
      <c r="G141" s="53">
        <f t="shared" si="19"/>
        <v>100</v>
      </c>
      <c r="H141" s="92">
        <f t="shared" si="38"/>
        <v>77700</v>
      </c>
      <c r="I141" s="92">
        <f t="shared" si="38"/>
        <v>73487.31</v>
      </c>
      <c r="J141" s="53">
        <f t="shared" si="15"/>
        <v>-4212.6900000000023</v>
      </c>
      <c r="K141" s="54">
        <f t="shared" si="16"/>
        <v>94.578262548262543</v>
      </c>
      <c r="L141" s="54">
        <f t="shared" si="17"/>
        <v>73487.31</v>
      </c>
      <c r="M141" s="98"/>
    </row>
    <row r="142" spans="1:13" s="152" customFormat="1" ht="21.75" x14ac:dyDescent="0.25">
      <c r="A142" s="35" t="s">
        <v>74</v>
      </c>
      <c r="B142" s="36" t="s">
        <v>288</v>
      </c>
      <c r="C142" s="92"/>
      <c r="D142" s="92">
        <v>77700</v>
      </c>
      <c r="E142" s="92">
        <f>E143</f>
        <v>77700</v>
      </c>
      <c r="F142" s="53">
        <f t="shared" si="18"/>
        <v>0</v>
      </c>
      <c r="G142" s="53">
        <f t="shared" si="19"/>
        <v>100</v>
      </c>
      <c r="H142" s="92">
        <f t="shared" si="38"/>
        <v>77700</v>
      </c>
      <c r="I142" s="92">
        <f t="shared" si="38"/>
        <v>73487.31</v>
      </c>
      <c r="J142" s="53">
        <f t="shared" si="15"/>
        <v>-4212.6900000000023</v>
      </c>
      <c r="K142" s="54">
        <f t="shared" si="16"/>
        <v>94.578262548262543</v>
      </c>
      <c r="L142" s="54">
        <f t="shared" si="17"/>
        <v>73487.31</v>
      </c>
      <c r="M142" s="98"/>
    </row>
    <row r="143" spans="1:13" s="156" customFormat="1" x14ac:dyDescent="0.25">
      <c r="A143" s="42" t="s">
        <v>75</v>
      </c>
      <c r="B143" s="37" t="s">
        <v>289</v>
      </c>
      <c r="C143" s="163"/>
      <c r="D143" s="91"/>
      <c r="E143" s="91">
        <v>77700</v>
      </c>
      <c r="F143" s="97"/>
      <c r="G143" s="97"/>
      <c r="H143" s="57">
        <v>77700</v>
      </c>
      <c r="I143" s="55">
        <v>73487.31</v>
      </c>
      <c r="J143" s="56">
        <f t="shared" si="15"/>
        <v>-4212.6900000000023</v>
      </c>
      <c r="K143" s="57">
        <f t="shared" si="16"/>
        <v>94.578262548262543</v>
      </c>
      <c r="L143" s="57">
        <f t="shared" si="17"/>
        <v>73487.31</v>
      </c>
      <c r="M143" s="162"/>
    </row>
    <row r="144" spans="1:13" s="154" customFormat="1" x14ac:dyDescent="0.25">
      <c r="A144" s="38" t="s">
        <v>24</v>
      </c>
      <c r="B144" s="34" t="s">
        <v>290</v>
      </c>
      <c r="C144" s="89"/>
      <c r="D144" s="89">
        <f>D145</f>
        <v>218565</v>
      </c>
      <c r="E144" s="89">
        <f>E145</f>
        <v>218565</v>
      </c>
      <c r="F144" s="50">
        <f t="shared" ref="F144:F153" si="39">E144-D144</f>
        <v>0</v>
      </c>
      <c r="G144" s="50">
        <f t="shared" ref="G144:G153" si="40">E144/D144*100</f>
        <v>100</v>
      </c>
      <c r="H144" s="89">
        <f>H145</f>
        <v>218565</v>
      </c>
      <c r="I144" s="89">
        <f>I145</f>
        <v>218303.03</v>
      </c>
      <c r="J144" s="50">
        <f t="shared" ref="J144:J156" si="41">I144-H144</f>
        <v>-261.97000000000116</v>
      </c>
      <c r="K144" s="51">
        <f t="shared" ref="K144:K154" si="42">I144/H144*100</f>
        <v>99.880140919177364</v>
      </c>
      <c r="L144" s="51">
        <f t="shared" ref="L144:L156" si="43">I144-C144</f>
        <v>218303.03</v>
      </c>
      <c r="M144" s="99"/>
    </row>
    <row r="145" spans="1:13" s="152" customFormat="1" ht="21.75" x14ac:dyDescent="0.25">
      <c r="A145" s="35" t="s">
        <v>291</v>
      </c>
      <c r="B145" s="36" t="s">
        <v>292</v>
      </c>
      <c r="C145" s="92"/>
      <c r="D145" s="92">
        <f>D146</f>
        <v>218565</v>
      </c>
      <c r="E145" s="92">
        <f>E146</f>
        <v>218565</v>
      </c>
      <c r="F145" s="53">
        <f t="shared" si="39"/>
        <v>0</v>
      </c>
      <c r="G145" s="53">
        <f t="shared" si="40"/>
        <v>100</v>
      </c>
      <c r="H145" s="92">
        <f>H146</f>
        <v>218565</v>
      </c>
      <c r="I145" s="92">
        <f>I146</f>
        <v>218303.03</v>
      </c>
      <c r="J145" s="53">
        <f t="shared" si="41"/>
        <v>-261.97000000000116</v>
      </c>
      <c r="K145" s="54">
        <f t="shared" si="42"/>
        <v>99.880140919177364</v>
      </c>
      <c r="L145" s="54">
        <f t="shared" si="43"/>
        <v>218303.03</v>
      </c>
      <c r="M145" s="98"/>
    </row>
    <row r="146" spans="1:13" s="152" customFormat="1" ht="21.75" x14ac:dyDescent="0.25">
      <c r="A146" s="32" t="s">
        <v>74</v>
      </c>
      <c r="B146" s="36" t="s">
        <v>293</v>
      </c>
      <c r="C146" s="92"/>
      <c r="D146" s="92">
        <v>218565</v>
      </c>
      <c r="E146" s="92">
        <f>E147</f>
        <v>218565</v>
      </c>
      <c r="F146" s="53">
        <f t="shared" si="39"/>
        <v>0</v>
      </c>
      <c r="G146" s="53">
        <f t="shared" si="40"/>
        <v>100</v>
      </c>
      <c r="H146" s="92">
        <f>H147</f>
        <v>218565</v>
      </c>
      <c r="I146" s="92">
        <f t="shared" ref="I146" si="44">I147</f>
        <v>218303.03</v>
      </c>
      <c r="J146" s="53">
        <f t="shared" si="41"/>
        <v>-261.97000000000116</v>
      </c>
      <c r="K146" s="54">
        <f t="shared" si="42"/>
        <v>99.880140919177364</v>
      </c>
      <c r="L146" s="54">
        <f t="shared" si="43"/>
        <v>218303.03</v>
      </c>
      <c r="M146" s="98"/>
    </row>
    <row r="147" spans="1:13" s="156" customFormat="1" x14ac:dyDescent="0.25">
      <c r="A147" s="42" t="s">
        <v>75</v>
      </c>
      <c r="B147" s="37" t="s">
        <v>294</v>
      </c>
      <c r="C147" s="91"/>
      <c r="D147" s="91"/>
      <c r="E147" s="91">
        <v>218565</v>
      </c>
      <c r="F147" s="97"/>
      <c r="G147" s="97"/>
      <c r="H147" s="57">
        <v>218565</v>
      </c>
      <c r="I147" s="56">
        <v>218303.03</v>
      </c>
      <c r="J147" s="56">
        <f t="shared" si="41"/>
        <v>-261.97000000000116</v>
      </c>
      <c r="K147" s="57">
        <f t="shared" si="42"/>
        <v>99.880140919177364</v>
      </c>
      <c r="L147" s="57">
        <f t="shared" si="43"/>
        <v>218303.03</v>
      </c>
      <c r="M147" s="162"/>
    </row>
    <row r="148" spans="1:13" s="154" customFormat="1" x14ac:dyDescent="0.25">
      <c r="A148" s="29" t="s">
        <v>103</v>
      </c>
      <c r="B148" s="34" t="s">
        <v>104</v>
      </c>
      <c r="C148" s="89">
        <v>99614</v>
      </c>
      <c r="D148" s="89">
        <f>D150</f>
        <v>15624</v>
      </c>
      <c r="E148" s="89">
        <f>E150</f>
        <v>15624</v>
      </c>
      <c r="F148" s="50">
        <f t="shared" si="39"/>
        <v>0</v>
      </c>
      <c r="G148" s="50">
        <f t="shared" si="40"/>
        <v>100</v>
      </c>
      <c r="H148" s="89">
        <f>H150</f>
        <v>15624</v>
      </c>
      <c r="I148" s="50">
        <f>I150</f>
        <v>15624</v>
      </c>
      <c r="J148" s="50">
        <f t="shared" si="41"/>
        <v>0</v>
      </c>
      <c r="K148" s="51">
        <f t="shared" si="42"/>
        <v>100</v>
      </c>
      <c r="L148" s="51">
        <f t="shared" si="43"/>
        <v>-83990</v>
      </c>
      <c r="M148" s="99">
        <f t="shared" ref="M148" si="45">I148/C148*100</f>
        <v>15.68454233340695</v>
      </c>
    </row>
    <row r="149" spans="1:13" s="154" customFormat="1" x14ac:dyDescent="0.25">
      <c r="A149" s="100" t="s">
        <v>324</v>
      </c>
      <c r="B149" s="34"/>
      <c r="C149" s="89">
        <f>C148/C10*100</f>
        <v>1.6170146838663004</v>
      </c>
      <c r="D149" s="89">
        <f t="shared" ref="D149:E149" si="46">D148/D10*100</f>
        <v>0.13528064499705783</v>
      </c>
      <c r="E149" s="89">
        <f t="shared" si="46"/>
        <v>0.13528064499705783</v>
      </c>
      <c r="F149" s="50"/>
      <c r="G149" s="50"/>
      <c r="H149" s="89">
        <f t="shared" ref="H149:I149" si="47">H148/H10*100</f>
        <v>0.13528064499705783</v>
      </c>
      <c r="I149" s="89">
        <f t="shared" si="47"/>
        <v>0.1357589435211905</v>
      </c>
      <c r="J149" s="50"/>
      <c r="K149" s="51"/>
      <c r="L149" s="51"/>
      <c r="M149" s="99"/>
    </row>
    <row r="150" spans="1:13" s="152" customFormat="1" x14ac:dyDescent="0.25">
      <c r="A150" s="32" t="s">
        <v>105</v>
      </c>
      <c r="B150" s="36" t="s">
        <v>106</v>
      </c>
      <c r="C150" s="92"/>
      <c r="D150" s="92">
        <f t="shared" ref="D150:E152" si="48">D151</f>
        <v>15624</v>
      </c>
      <c r="E150" s="92">
        <f t="shared" si="48"/>
        <v>15624</v>
      </c>
      <c r="F150" s="53">
        <f t="shared" si="39"/>
        <v>0</v>
      </c>
      <c r="G150" s="53">
        <f t="shared" si="40"/>
        <v>100</v>
      </c>
      <c r="H150" s="92">
        <f t="shared" ref="H150" si="49">H151</f>
        <v>15624</v>
      </c>
      <c r="I150" s="56">
        <f t="shared" ref="I150:I153" si="50">I151</f>
        <v>15624</v>
      </c>
      <c r="J150" s="53">
        <f t="shared" si="41"/>
        <v>0</v>
      </c>
      <c r="K150" s="54">
        <f t="shared" si="42"/>
        <v>100</v>
      </c>
      <c r="L150" s="54">
        <f t="shared" si="43"/>
        <v>15624</v>
      </c>
      <c r="M150" s="98"/>
    </row>
    <row r="151" spans="1:13" s="152" customFormat="1" ht="32.25" x14ac:dyDescent="0.25">
      <c r="A151" s="32" t="s">
        <v>218</v>
      </c>
      <c r="B151" s="36" t="s">
        <v>295</v>
      </c>
      <c r="C151" s="92"/>
      <c r="D151" s="92">
        <f t="shared" si="48"/>
        <v>15624</v>
      </c>
      <c r="E151" s="92">
        <f t="shared" si="48"/>
        <v>15624</v>
      </c>
      <c r="F151" s="53">
        <f t="shared" si="39"/>
        <v>0</v>
      </c>
      <c r="G151" s="53">
        <f t="shared" si="40"/>
        <v>100</v>
      </c>
      <c r="H151" s="92">
        <f t="shared" ref="H151" si="51">H152</f>
        <v>15624</v>
      </c>
      <c r="I151" s="56">
        <f t="shared" si="50"/>
        <v>15624</v>
      </c>
      <c r="J151" s="53">
        <f t="shared" si="41"/>
        <v>0</v>
      </c>
      <c r="K151" s="54">
        <f t="shared" si="42"/>
        <v>100</v>
      </c>
      <c r="L151" s="54">
        <f t="shared" si="43"/>
        <v>15624</v>
      </c>
      <c r="M151" s="98"/>
    </row>
    <row r="152" spans="1:13" s="152" customFormat="1" ht="26.25" customHeight="1" x14ac:dyDescent="0.25">
      <c r="A152" s="32" t="s">
        <v>296</v>
      </c>
      <c r="B152" s="36" t="s">
        <v>297</v>
      </c>
      <c r="C152" s="92"/>
      <c r="D152" s="92">
        <f t="shared" si="48"/>
        <v>15624</v>
      </c>
      <c r="E152" s="92">
        <f t="shared" si="48"/>
        <v>15624</v>
      </c>
      <c r="F152" s="53">
        <f t="shared" si="39"/>
        <v>0</v>
      </c>
      <c r="G152" s="53">
        <f t="shared" si="40"/>
        <v>100</v>
      </c>
      <c r="H152" s="92">
        <f t="shared" ref="H152" si="52">H153</f>
        <v>15624</v>
      </c>
      <c r="I152" s="56">
        <f t="shared" si="50"/>
        <v>15624</v>
      </c>
      <c r="J152" s="53">
        <f t="shared" si="41"/>
        <v>0</v>
      </c>
      <c r="K152" s="54">
        <f t="shared" si="42"/>
        <v>100</v>
      </c>
      <c r="L152" s="54">
        <f t="shared" si="43"/>
        <v>15624</v>
      </c>
      <c r="M152" s="98"/>
    </row>
    <row r="153" spans="1:13" s="152" customFormat="1" ht="26.25" customHeight="1" x14ac:dyDescent="0.25">
      <c r="A153" s="32" t="s">
        <v>74</v>
      </c>
      <c r="B153" s="36" t="s">
        <v>298</v>
      </c>
      <c r="C153" s="92"/>
      <c r="D153" s="92">
        <v>15624</v>
      </c>
      <c r="E153" s="92">
        <f>E154</f>
        <v>15624</v>
      </c>
      <c r="F153" s="53">
        <f t="shared" si="39"/>
        <v>0</v>
      </c>
      <c r="G153" s="53">
        <f t="shared" si="40"/>
        <v>100</v>
      </c>
      <c r="H153" s="92">
        <f>H154</f>
        <v>15624</v>
      </c>
      <c r="I153" s="56">
        <f t="shared" si="50"/>
        <v>15624</v>
      </c>
      <c r="J153" s="53">
        <f t="shared" si="41"/>
        <v>0</v>
      </c>
      <c r="K153" s="54">
        <f t="shared" si="42"/>
        <v>100</v>
      </c>
      <c r="L153" s="54">
        <f t="shared" si="43"/>
        <v>15624</v>
      </c>
      <c r="M153" s="98"/>
    </row>
    <row r="154" spans="1:13" s="156" customFormat="1" ht="12.75" customHeight="1" x14ac:dyDescent="0.25">
      <c r="A154" s="33" t="s">
        <v>72</v>
      </c>
      <c r="B154" s="37" t="s">
        <v>299</v>
      </c>
      <c r="C154" s="91"/>
      <c r="D154" s="91"/>
      <c r="E154" s="91">
        <v>15624</v>
      </c>
      <c r="F154" s="97"/>
      <c r="G154" s="97"/>
      <c r="H154" s="57">
        <v>15624</v>
      </c>
      <c r="I154" s="56">
        <v>15624</v>
      </c>
      <c r="J154" s="56">
        <f t="shared" si="41"/>
        <v>0</v>
      </c>
      <c r="K154" s="57">
        <f t="shared" si="42"/>
        <v>100</v>
      </c>
      <c r="L154" s="57">
        <f t="shared" si="43"/>
        <v>15624</v>
      </c>
      <c r="M154" s="162"/>
    </row>
    <row r="155" spans="1:13" s="154" customFormat="1" ht="14.25" customHeight="1" x14ac:dyDescent="0.25">
      <c r="A155" s="96" t="s">
        <v>123</v>
      </c>
      <c r="B155" s="34" t="s">
        <v>301</v>
      </c>
      <c r="C155" s="89">
        <v>10000</v>
      </c>
      <c r="D155" s="89"/>
      <c r="E155" s="89"/>
      <c r="F155" s="50"/>
      <c r="G155" s="50"/>
      <c r="H155" s="58"/>
      <c r="I155" s="97"/>
      <c r="J155" s="50">
        <f t="shared" si="41"/>
        <v>0</v>
      </c>
      <c r="K155" s="51"/>
      <c r="L155" s="51">
        <f t="shared" si="43"/>
        <v>-10000</v>
      </c>
      <c r="M155" s="99"/>
    </row>
    <row r="156" spans="1:13" s="152" customFormat="1" ht="12.75" customHeight="1" x14ac:dyDescent="0.25">
      <c r="A156" s="35" t="s">
        <v>107</v>
      </c>
      <c r="B156" s="36" t="s">
        <v>302</v>
      </c>
      <c r="C156" s="92"/>
      <c r="D156" s="92"/>
      <c r="E156" s="92"/>
      <c r="F156" s="53"/>
      <c r="G156" s="53"/>
      <c r="H156" s="57"/>
      <c r="I156" s="56"/>
      <c r="J156" s="53">
        <f t="shared" si="41"/>
        <v>0</v>
      </c>
      <c r="K156" s="54"/>
      <c r="L156" s="54">
        <f t="shared" si="43"/>
        <v>0</v>
      </c>
      <c r="M156" s="98"/>
    </row>
    <row r="158" spans="1:13" x14ac:dyDescent="0.25">
      <c r="A158" s="19" t="s">
        <v>100</v>
      </c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</row>
    <row r="159" spans="1:13" x14ac:dyDescent="0.25">
      <c r="A159" s="19" t="s">
        <v>28</v>
      </c>
      <c r="B159" s="19"/>
      <c r="C159" s="19"/>
      <c r="D159" s="19"/>
      <c r="E159" s="19"/>
      <c r="F159" s="19"/>
      <c r="G159" s="19"/>
      <c r="H159" s="19"/>
      <c r="I159" s="19"/>
      <c r="J159" s="19"/>
      <c r="K159" s="19" t="s">
        <v>101</v>
      </c>
      <c r="L159" s="19"/>
    </row>
    <row r="161" spans="1:11" x14ac:dyDescent="0.25">
      <c r="A161" s="19" t="s">
        <v>94</v>
      </c>
    </row>
    <row r="162" spans="1:11" x14ac:dyDescent="0.25">
      <c r="A162" s="19" t="s">
        <v>28</v>
      </c>
      <c r="K162" s="19" t="s">
        <v>30</v>
      </c>
    </row>
  </sheetData>
  <mergeCells count="15">
    <mergeCell ref="A2:L2"/>
    <mergeCell ref="A3:L3"/>
    <mergeCell ref="A5:A8"/>
    <mergeCell ref="B5:B8"/>
    <mergeCell ref="D5:E6"/>
    <mergeCell ref="D7:D8"/>
    <mergeCell ref="E7:E8"/>
    <mergeCell ref="C5:C8"/>
    <mergeCell ref="F5:G5"/>
    <mergeCell ref="F6:G6"/>
    <mergeCell ref="H5:H8"/>
    <mergeCell ref="I5:I8"/>
    <mergeCell ref="J5:M5"/>
    <mergeCell ref="J6:K6"/>
    <mergeCell ref="L6:M6"/>
  </mergeCells>
  <pageMargins left="0.31496062992125984" right="0.11811023622047245" top="0.35433070866141736" bottom="0.15748031496062992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topLeftCell="B43" workbookViewId="0">
      <selection activeCell="F43" sqref="F43:F44"/>
    </sheetView>
  </sheetViews>
  <sheetFormatPr defaultRowHeight="15" x14ac:dyDescent="0.25"/>
  <cols>
    <col min="1" max="1" width="42.28515625" customWidth="1"/>
    <col min="2" max="2" width="23.42578125" customWidth="1"/>
    <col min="3" max="3" width="13.85546875" customWidth="1"/>
    <col min="4" max="4" width="8.140625" customWidth="1"/>
    <col min="5" max="5" width="14.7109375" customWidth="1"/>
    <col min="6" max="6" width="14.28515625" customWidth="1"/>
    <col min="7" max="7" width="12.5703125" customWidth="1"/>
    <col min="8" max="8" width="14.85546875" customWidth="1"/>
    <col min="9" max="9" width="8.140625" customWidth="1"/>
    <col min="10" max="10" width="12.5703125" customWidth="1"/>
    <col min="11" max="11" width="11.28515625" customWidth="1"/>
    <col min="12" max="12" width="13.5703125" customWidth="1"/>
    <col min="13" max="13" width="11" customWidth="1"/>
    <col min="256" max="256" width="32.42578125" customWidth="1"/>
    <col min="257" max="257" width="19.85546875" customWidth="1"/>
    <col min="258" max="258" width="14.42578125" customWidth="1"/>
    <col min="259" max="259" width="15.42578125" customWidth="1"/>
    <col min="260" max="260" width="12.42578125" customWidth="1"/>
    <col min="261" max="261" width="12.5703125" customWidth="1"/>
    <col min="262" max="262" width="14.7109375" customWidth="1"/>
    <col min="263" max="263" width="16.28515625" customWidth="1"/>
    <col min="264" max="264" width="11.85546875" customWidth="1"/>
    <col min="265" max="265" width="15.42578125" customWidth="1"/>
    <col min="266" max="266" width="14.85546875" customWidth="1"/>
    <col min="512" max="512" width="32.42578125" customWidth="1"/>
    <col min="513" max="513" width="19.85546875" customWidth="1"/>
    <col min="514" max="514" width="14.42578125" customWidth="1"/>
    <col min="515" max="515" width="15.42578125" customWidth="1"/>
    <col min="516" max="516" width="12.42578125" customWidth="1"/>
    <col min="517" max="517" width="12.5703125" customWidth="1"/>
    <col min="518" max="518" width="14.7109375" customWidth="1"/>
    <col min="519" max="519" width="16.28515625" customWidth="1"/>
    <col min="520" max="520" width="11.85546875" customWidth="1"/>
    <col min="521" max="521" width="15.42578125" customWidth="1"/>
    <col min="522" max="522" width="14.85546875" customWidth="1"/>
    <col min="768" max="768" width="32.42578125" customWidth="1"/>
    <col min="769" max="769" width="19.85546875" customWidth="1"/>
    <col min="770" max="770" width="14.42578125" customWidth="1"/>
    <col min="771" max="771" width="15.42578125" customWidth="1"/>
    <col min="772" max="772" width="12.42578125" customWidth="1"/>
    <col min="773" max="773" width="12.5703125" customWidth="1"/>
    <col min="774" max="774" width="14.7109375" customWidth="1"/>
    <col min="775" max="775" width="16.28515625" customWidth="1"/>
    <col min="776" max="776" width="11.85546875" customWidth="1"/>
    <col min="777" max="777" width="15.42578125" customWidth="1"/>
    <col min="778" max="778" width="14.85546875" customWidth="1"/>
    <col min="1024" max="1024" width="32.42578125" customWidth="1"/>
    <col min="1025" max="1025" width="19.85546875" customWidth="1"/>
    <col min="1026" max="1026" width="14.42578125" customWidth="1"/>
    <col min="1027" max="1027" width="15.42578125" customWidth="1"/>
    <col min="1028" max="1028" width="12.42578125" customWidth="1"/>
    <col min="1029" max="1029" width="12.5703125" customWidth="1"/>
    <col min="1030" max="1030" width="14.7109375" customWidth="1"/>
    <col min="1031" max="1031" width="16.28515625" customWidth="1"/>
    <col min="1032" max="1032" width="11.85546875" customWidth="1"/>
    <col min="1033" max="1033" width="15.42578125" customWidth="1"/>
    <col min="1034" max="1034" width="14.85546875" customWidth="1"/>
    <col min="1280" max="1280" width="32.42578125" customWidth="1"/>
    <col min="1281" max="1281" width="19.85546875" customWidth="1"/>
    <col min="1282" max="1282" width="14.42578125" customWidth="1"/>
    <col min="1283" max="1283" width="15.42578125" customWidth="1"/>
    <col min="1284" max="1284" width="12.42578125" customWidth="1"/>
    <col min="1285" max="1285" width="12.5703125" customWidth="1"/>
    <col min="1286" max="1286" width="14.7109375" customWidth="1"/>
    <col min="1287" max="1287" width="16.28515625" customWidth="1"/>
    <col min="1288" max="1288" width="11.85546875" customWidth="1"/>
    <col min="1289" max="1289" width="15.42578125" customWidth="1"/>
    <col min="1290" max="1290" width="14.85546875" customWidth="1"/>
    <col min="1536" max="1536" width="32.42578125" customWidth="1"/>
    <col min="1537" max="1537" width="19.85546875" customWidth="1"/>
    <col min="1538" max="1538" width="14.42578125" customWidth="1"/>
    <col min="1539" max="1539" width="15.42578125" customWidth="1"/>
    <col min="1540" max="1540" width="12.42578125" customWidth="1"/>
    <col min="1541" max="1541" width="12.5703125" customWidth="1"/>
    <col min="1542" max="1542" width="14.7109375" customWidth="1"/>
    <col min="1543" max="1543" width="16.28515625" customWidth="1"/>
    <col min="1544" max="1544" width="11.85546875" customWidth="1"/>
    <col min="1545" max="1545" width="15.42578125" customWidth="1"/>
    <col min="1546" max="1546" width="14.85546875" customWidth="1"/>
    <col min="1792" max="1792" width="32.42578125" customWidth="1"/>
    <col min="1793" max="1793" width="19.85546875" customWidth="1"/>
    <col min="1794" max="1794" width="14.42578125" customWidth="1"/>
    <col min="1795" max="1795" width="15.42578125" customWidth="1"/>
    <col min="1796" max="1796" width="12.42578125" customWidth="1"/>
    <col min="1797" max="1797" width="12.5703125" customWidth="1"/>
    <col min="1798" max="1798" width="14.7109375" customWidth="1"/>
    <col min="1799" max="1799" width="16.28515625" customWidth="1"/>
    <col min="1800" max="1800" width="11.85546875" customWidth="1"/>
    <col min="1801" max="1801" width="15.42578125" customWidth="1"/>
    <col min="1802" max="1802" width="14.85546875" customWidth="1"/>
    <col min="2048" max="2048" width="32.42578125" customWidth="1"/>
    <col min="2049" max="2049" width="19.85546875" customWidth="1"/>
    <col min="2050" max="2050" width="14.42578125" customWidth="1"/>
    <col min="2051" max="2051" width="15.42578125" customWidth="1"/>
    <col min="2052" max="2052" width="12.42578125" customWidth="1"/>
    <col min="2053" max="2053" width="12.5703125" customWidth="1"/>
    <col min="2054" max="2054" width="14.7109375" customWidth="1"/>
    <col min="2055" max="2055" width="16.28515625" customWidth="1"/>
    <col min="2056" max="2056" width="11.85546875" customWidth="1"/>
    <col min="2057" max="2057" width="15.42578125" customWidth="1"/>
    <col min="2058" max="2058" width="14.85546875" customWidth="1"/>
    <col min="2304" max="2304" width="32.42578125" customWidth="1"/>
    <col min="2305" max="2305" width="19.85546875" customWidth="1"/>
    <col min="2306" max="2306" width="14.42578125" customWidth="1"/>
    <col min="2307" max="2307" width="15.42578125" customWidth="1"/>
    <col min="2308" max="2308" width="12.42578125" customWidth="1"/>
    <col min="2309" max="2309" width="12.5703125" customWidth="1"/>
    <col min="2310" max="2310" width="14.7109375" customWidth="1"/>
    <col min="2311" max="2311" width="16.28515625" customWidth="1"/>
    <col min="2312" max="2312" width="11.85546875" customWidth="1"/>
    <col min="2313" max="2313" width="15.42578125" customWidth="1"/>
    <col min="2314" max="2314" width="14.85546875" customWidth="1"/>
    <col min="2560" max="2560" width="32.42578125" customWidth="1"/>
    <col min="2561" max="2561" width="19.85546875" customWidth="1"/>
    <col min="2562" max="2562" width="14.42578125" customWidth="1"/>
    <col min="2563" max="2563" width="15.42578125" customWidth="1"/>
    <col min="2564" max="2564" width="12.42578125" customWidth="1"/>
    <col min="2565" max="2565" width="12.5703125" customWidth="1"/>
    <col min="2566" max="2566" width="14.7109375" customWidth="1"/>
    <col min="2567" max="2567" width="16.28515625" customWidth="1"/>
    <col min="2568" max="2568" width="11.85546875" customWidth="1"/>
    <col min="2569" max="2569" width="15.42578125" customWidth="1"/>
    <col min="2570" max="2570" width="14.85546875" customWidth="1"/>
    <col min="2816" max="2816" width="32.42578125" customWidth="1"/>
    <col min="2817" max="2817" width="19.85546875" customWidth="1"/>
    <col min="2818" max="2818" width="14.42578125" customWidth="1"/>
    <col min="2819" max="2819" width="15.42578125" customWidth="1"/>
    <col min="2820" max="2820" width="12.42578125" customWidth="1"/>
    <col min="2821" max="2821" width="12.5703125" customWidth="1"/>
    <col min="2822" max="2822" width="14.7109375" customWidth="1"/>
    <col min="2823" max="2823" width="16.28515625" customWidth="1"/>
    <col min="2824" max="2824" width="11.85546875" customWidth="1"/>
    <col min="2825" max="2825" width="15.42578125" customWidth="1"/>
    <col min="2826" max="2826" width="14.85546875" customWidth="1"/>
    <col min="3072" max="3072" width="32.42578125" customWidth="1"/>
    <col min="3073" max="3073" width="19.85546875" customWidth="1"/>
    <col min="3074" max="3074" width="14.42578125" customWidth="1"/>
    <col min="3075" max="3075" width="15.42578125" customWidth="1"/>
    <col min="3076" max="3076" width="12.42578125" customWidth="1"/>
    <col min="3077" max="3077" width="12.5703125" customWidth="1"/>
    <col min="3078" max="3078" width="14.7109375" customWidth="1"/>
    <col min="3079" max="3079" width="16.28515625" customWidth="1"/>
    <col min="3080" max="3080" width="11.85546875" customWidth="1"/>
    <col min="3081" max="3081" width="15.42578125" customWidth="1"/>
    <col min="3082" max="3082" width="14.85546875" customWidth="1"/>
    <col min="3328" max="3328" width="32.42578125" customWidth="1"/>
    <col min="3329" max="3329" width="19.85546875" customWidth="1"/>
    <col min="3330" max="3330" width="14.42578125" customWidth="1"/>
    <col min="3331" max="3331" width="15.42578125" customWidth="1"/>
    <col min="3332" max="3332" width="12.42578125" customWidth="1"/>
    <col min="3333" max="3333" width="12.5703125" customWidth="1"/>
    <col min="3334" max="3334" width="14.7109375" customWidth="1"/>
    <col min="3335" max="3335" width="16.28515625" customWidth="1"/>
    <col min="3336" max="3336" width="11.85546875" customWidth="1"/>
    <col min="3337" max="3337" width="15.42578125" customWidth="1"/>
    <col min="3338" max="3338" width="14.85546875" customWidth="1"/>
    <col min="3584" max="3584" width="32.42578125" customWidth="1"/>
    <col min="3585" max="3585" width="19.85546875" customWidth="1"/>
    <col min="3586" max="3586" width="14.42578125" customWidth="1"/>
    <col min="3587" max="3587" width="15.42578125" customWidth="1"/>
    <col min="3588" max="3588" width="12.42578125" customWidth="1"/>
    <col min="3589" max="3589" width="12.5703125" customWidth="1"/>
    <col min="3590" max="3590" width="14.7109375" customWidth="1"/>
    <col min="3591" max="3591" width="16.28515625" customWidth="1"/>
    <col min="3592" max="3592" width="11.85546875" customWidth="1"/>
    <col min="3593" max="3593" width="15.42578125" customWidth="1"/>
    <col min="3594" max="3594" width="14.85546875" customWidth="1"/>
    <col min="3840" max="3840" width="32.42578125" customWidth="1"/>
    <col min="3841" max="3841" width="19.85546875" customWidth="1"/>
    <col min="3842" max="3842" width="14.42578125" customWidth="1"/>
    <col min="3843" max="3843" width="15.42578125" customWidth="1"/>
    <col min="3844" max="3844" width="12.42578125" customWidth="1"/>
    <col min="3845" max="3845" width="12.5703125" customWidth="1"/>
    <col min="3846" max="3846" width="14.7109375" customWidth="1"/>
    <col min="3847" max="3847" width="16.28515625" customWidth="1"/>
    <col min="3848" max="3848" width="11.85546875" customWidth="1"/>
    <col min="3849" max="3849" width="15.42578125" customWidth="1"/>
    <col min="3850" max="3850" width="14.85546875" customWidth="1"/>
    <col min="4096" max="4096" width="32.42578125" customWidth="1"/>
    <col min="4097" max="4097" width="19.85546875" customWidth="1"/>
    <col min="4098" max="4098" width="14.42578125" customWidth="1"/>
    <col min="4099" max="4099" width="15.42578125" customWidth="1"/>
    <col min="4100" max="4100" width="12.42578125" customWidth="1"/>
    <col min="4101" max="4101" width="12.5703125" customWidth="1"/>
    <col min="4102" max="4102" width="14.7109375" customWidth="1"/>
    <col min="4103" max="4103" width="16.28515625" customWidth="1"/>
    <col min="4104" max="4104" width="11.85546875" customWidth="1"/>
    <col min="4105" max="4105" width="15.42578125" customWidth="1"/>
    <col min="4106" max="4106" width="14.85546875" customWidth="1"/>
    <col min="4352" max="4352" width="32.42578125" customWidth="1"/>
    <col min="4353" max="4353" width="19.85546875" customWidth="1"/>
    <col min="4354" max="4354" width="14.42578125" customWidth="1"/>
    <col min="4355" max="4355" width="15.42578125" customWidth="1"/>
    <col min="4356" max="4356" width="12.42578125" customWidth="1"/>
    <col min="4357" max="4357" width="12.5703125" customWidth="1"/>
    <col min="4358" max="4358" width="14.7109375" customWidth="1"/>
    <col min="4359" max="4359" width="16.28515625" customWidth="1"/>
    <col min="4360" max="4360" width="11.85546875" customWidth="1"/>
    <col min="4361" max="4361" width="15.42578125" customWidth="1"/>
    <col min="4362" max="4362" width="14.85546875" customWidth="1"/>
    <col min="4608" max="4608" width="32.42578125" customWidth="1"/>
    <col min="4609" max="4609" width="19.85546875" customWidth="1"/>
    <col min="4610" max="4610" width="14.42578125" customWidth="1"/>
    <col min="4611" max="4611" width="15.42578125" customWidth="1"/>
    <col min="4612" max="4612" width="12.42578125" customWidth="1"/>
    <col min="4613" max="4613" width="12.5703125" customWidth="1"/>
    <col min="4614" max="4614" width="14.7109375" customWidth="1"/>
    <col min="4615" max="4615" width="16.28515625" customWidth="1"/>
    <col min="4616" max="4616" width="11.85546875" customWidth="1"/>
    <col min="4617" max="4617" width="15.42578125" customWidth="1"/>
    <col min="4618" max="4618" width="14.85546875" customWidth="1"/>
    <col min="4864" max="4864" width="32.42578125" customWidth="1"/>
    <col min="4865" max="4865" width="19.85546875" customWidth="1"/>
    <col min="4866" max="4866" width="14.42578125" customWidth="1"/>
    <col min="4867" max="4867" width="15.42578125" customWidth="1"/>
    <col min="4868" max="4868" width="12.42578125" customWidth="1"/>
    <col min="4869" max="4869" width="12.5703125" customWidth="1"/>
    <col min="4870" max="4870" width="14.7109375" customWidth="1"/>
    <col min="4871" max="4871" width="16.28515625" customWidth="1"/>
    <col min="4872" max="4872" width="11.85546875" customWidth="1"/>
    <col min="4873" max="4873" width="15.42578125" customWidth="1"/>
    <col min="4874" max="4874" width="14.85546875" customWidth="1"/>
    <col min="5120" max="5120" width="32.42578125" customWidth="1"/>
    <col min="5121" max="5121" width="19.85546875" customWidth="1"/>
    <col min="5122" max="5122" width="14.42578125" customWidth="1"/>
    <col min="5123" max="5123" width="15.42578125" customWidth="1"/>
    <col min="5124" max="5124" width="12.42578125" customWidth="1"/>
    <col min="5125" max="5125" width="12.5703125" customWidth="1"/>
    <col min="5126" max="5126" width="14.7109375" customWidth="1"/>
    <col min="5127" max="5127" width="16.28515625" customWidth="1"/>
    <col min="5128" max="5128" width="11.85546875" customWidth="1"/>
    <col min="5129" max="5129" width="15.42578125" customWidth="1"/>
    <col min="5130" max="5130" width="14.85546875" customWidth="1"/>
    <col min="5376" max="5376" width="32.42578125" customWidth="1"/>
    <col min="5377" max="5377" width="19.85546875" customWidth="1"/>
    <col min="5378" max="5378" width="14.42578125" customWidth="1"/>
    <col min="5379" max="5379" width="15.42578125" customWidth="1"/>
    <col min="5380" max="5380" width="12.42578125" customWidth="1"/>
    <col min="5381" max="5381" width="12.5703125" customWidth="1"/>
    <col min="5382" max="5382" width="14.7109375" customWidth="1"/>
    <col min="5383" max="5383" width="16.28515625" customWidth="1"/>
    <col min="5384" max="5384" width="11.85546875" customWidth="1"/>
    <col min="5385" max="5385" width="15.42578125" customWidth="1"/>
    <col min="5386" max="5386" width="14.85546875" customWidth="1"/>
    <col min="5632" max="5632" width="32.42578125" customWidth="1"/>
    <col min="5633" max="5633" width="19.85546875" customWidth="1"/>
    <col min="5634" max="5634" width="14.42578125" customWidth="1"/>
    <col min="5635" max="5635" width="15.42578125" customWidth="1"/>
    <col min="5636" max="5636" width="12.42578125" customWidth="1"/>
    <col min="5637" max="5637" width="12.5703125" customWidth="1"/>
    <col min="5638" max="5638" width="14.7109375" customWidth="1"/>
    <col min="5639" max="5639" width="16.28515625" customWidth="1"/>
    <col min="5640" max="5640" width="11.85546875" customWidth="1"/>
    <col min="5641" max="5641" width="15.42578125" customWidth="1"/>
    <col min="5642" max="5642" width="14.85546875" customWidth="1"/>
    <col min="5888" max="5888" width="32.42578125" customWidth="1"/>
    <col min="5889" max="5889" width="19.85546875" customWidth="1"/>
    <col min="5890" max="5890" width="14.42578125" customWidth="1"/>
    <col min="5891" max="5891" width="15.42578125" customWidth="1"/>
    <col min="5892" max="5892" width="12.42578125" customWidth="1"/>
    <col min="5893" max="5893" width="12.5703125" customWidth="1"/>
    <col min="5894" max="5894" width="14.7109375" customWidth="1"/>
    <col min="5895" max="5895" width="16.28515625" customWidth="1"/>
    <col min="5896" max="5896" width="11.85546875" customWidth="1"/>
    <col min="5897" max="5897" width="15.42578125" customWidth="1"/>
    <col min="5898" max="5898" width="14.85546875" customWidth="1"/>
    <col min="6144" max="6144" width="32.42578125" customWidth="1"/>
    <col min="6145" max="6145" width="19.85546875" customWidth="1"/>
    <col min="6146" max="6146" width="14.42578125" customWidth="1"/>
    <col min="6147" max="6147" width="15.42578125" customWidth="1"/>
    <col min="6148" max="6148" width="12.42578125" customWidth="1"/>
    <col min="6149" max="6149" width="12.5703125" customWidth="1"/>
    <col min="6150" max="6150" width="14.7109375" customWidth="1"/>
    <col min="6151" max="6151" width="16.28515625" customWidth="1"/>
    <col min="6152" max="6152" width="11.85546875" customWidth="1"/>
    <col min="6153" max="6153" width="15.42578125" customWidth="1"/>
    <col min="6154" max="6154" width="14.85546875" customWidth="1"/>
    <col min="6400" max="6400" width="32.42578125" customWidth="1"/>
    <col min="6401" max="6401" width="19.85546875" customWidth="1"/>
    <col min="6402" max="6402" width="14.42578125" customWidth="1"/>
    <col min="6403" max="6403" width="15.42578125" customWidth="1"/>
    <col min="6404" max="6404" width="12.42578125" customWidth="1"/>
    <col min="6405" max="6405" width="12.5703125" customWidth="1"/>
    <col min="6406" max="6406" width="14.7109375" customWidth="1"/>
    <col min="6407" max="6407" width="16.28515625" customWidth="1"/>
    <col min="6408" max="6408" width="11.85546875" customWidth="1"/>
    <col min="6409" max="6409" width="15.42578125" customWidth="1"/>
    <col min="6410" max="6410" width="14.85546875" customWidth="1"/>
    <col min="6656" max="6656" width="32.42578125" customWidth="1"/>
    <col min="6657" max="6657" width="19.85546875" customWidth="1"/>
    <col min="6658" max="6658" width="14.42578125" customWidth="1"/>
    <col min="6659" max="6659" width="15.42578125" customWidth="1"/>
    <col min="6660" max="6660" width="12.42578125" customWidth="1"/>
    <col min="6661" max="6661" width="12.5703125" customWidth="1"/>
    <col min="6662" max="6662" width="14.7109375" customWidth="1"/>
    <col min="6663" max="6663" width="16.28515625" customWidth="1"/>
    <col min="6664" max="6664" width="11.85546875" customWidth="1"/>
    <col min="6665" max="6665" width="15.42578125" customWidth="1"/>
    <col min="6666" max="6666" width="14.85546875" customWidth="1"/>
    <col min="6912" max="6912" width="32.42578125" customWidth="1"/>
    <col min="6913" max="6913" width="19.85546875" customWidth="1"/>
    <col min="6914" max="6914" width="14.42578125" customWidth="1"/>
    <col min="6915" max="6915" width="15.42578125" customWidth="1"/>
    <col min="6916" max="6916" width="12.42578125" customWidth="1"/>
    <col min="6917" max="6917" width="12.5703125" customWidth="1"/>
    <col min="6918" max="6918" width="14.7109375" customWidth="1"/>
    <col min="6919" max="6919" width="16.28515625" customWidth="1"/>
    <col min="6920" max="6920" width="11.85546875" customWidth="1"/>
    <col min="6921" max="6921" width="15.42578125" customWidth="1"/>
    <col min="6922" max="6922" width="14.85546875" customWidth="1"/>
    <col min="7168" max="7168" width="32.42578125" customWidth="1"/>
    <col min="7169" max="7169" width="19.85546875" customWidth="1"/>
    <col min="7170" max="7170" width="14.42578125" customWidth="1"/>
    <col min="7171" max="7171" width="15.42578125" customWidth="1"/>
    <col min="7172" max="7172" width="12.42578125" customWidth="1"/>
    <col min="7173" max="7173" width="12.5703125" customWidth="1"/>
    <col min="7174" max="7174" width="14.7109375" customWidth="1"/>
    <col min="7175" max="7175" width="16.28515625" customWidth="1"/>
    <col min="7176" max="7176" width="11.85546875" customWidth="1"/>
    <col min="7177" max="7177" width="15.42578125" customWidth="1"/>
    <col min="7178" max="7178" width="14.85546875" customWidth="1"/>
    <col min="7424" max="7424" width="32.42578125" customWidth="1"/>
    <col min="7425" max="7425" width="19.85546875" customWidth="1"/>
    <col min="7426" max="7426" width="14.42578125" customWidth="1"/>
    <col min="7427" max="7427" width="15.42578125" customWidth="1"/>
    <col min="7428" max="7428" width="12.42578125" customWidth="1"/>
    <col min="7429" max="7429" width="12.5703125" customWidth="1"/>
    <col min="7430" max="7430" width="14.7109375" customWidth="1"/>
    <col min="7431" max="7431" width="16.28515625" customWidth="1"/>
    <col min="7432" max="7432" width="11.85546875" customWidth="1"/>
    <col min="7433" max="7433" width="15.42578125" customWidth="1"/>
    <col min="7434" max="7434" width="14.85546875" customWidth="1"/>
    <col min="7680" max="7680" width="32.42578125" customWidth="1"/>
    <col min="7681" max="7681" width="19.85546875" customWidth="1"/>
    <col min="7682" max="7682" width="14.42578125" customWidth="1"/>
    <col min="7683" max="7683" width="15.42578125" customWidth="1"/>
    <col min="7684" max="7684" width="12.42578125" customWidth="1"/>
    <col min="7685" max="7685" width="12.5703125" customWidth="1"/>
    <col min="7686" max="7686" width="14.7109375" customWidth="1"/>
    <col min="7687" max="7687" width="16.28515625" customWidth="1"/>
    <col min="7688" max="7688" width="11.85546875" customWidth="1"/>
    <col min="7689" max="7689" width="15.42578125" customWidth="1"/>
    <col min="7690" max="7690" width="14.85546875" customWidth="1"/>
    <col min="7936" max="7936" width="32.42578125" customWidth="1"/>
    <col min="7937" max="7937" width="19.85546875" customWidth="1"/>
    <col min="7938" max="7938" width="14.42578125" customWidth="1"/>
    <col min="7939" max="7939" width="15.42578125" customWidth="1"/>
    <col min="7940" max="7940" width="12.42578125" customWidth="1"/>
    <col min="7941" max="7941" width="12.5703125" customWidth="1"/>
    <col min="7942" max="7942" width="14.7109375" customWidth="1"/>
    <col min="7943" max="7943" width="16.28515625" customWidth="1"/>
    <col min="7944" max="7944" width="11.85546875" customWidth="1"/>
    <col min="7945" max="7945" width="15.42578125" customWidth="1"/>
    <col min="7946" max="7946" width="14.85546875" customWidth="1"/>
    <col min="8192" max="8192" width="32.42578125" customWidth="1"/>
    <col min="8193" max="8193" width="19.85546875" customWidth="1"/>
    <col min="8194" max="8194" width="14.42578125" customWidth="1"/>
    <col min="8195" max="8195" width="15.42578125" customWidth="1"/>
    <col min="8196" max="8196" width="12.42578125" customWidth="1"/>
    <col min="8197" max="8197" width="12.5703125" customWidth="1"/>
    <col min="8198" max="8198" width="14.7109375" customWidth="1"/>
    <col min="8199" max="8199" width="16.28515625" customWidth="1"/>
    <col min="8200" max="8200" width="11.85546875" customWidth="1"/>
    <col min="8201" max="8201" width="15.42578125" customWidth="1"/>
    <col min="8202" max="8202" width="14.85546875" customWidth="1"/>
    <col min="8448" max="8448" width="32.42578125" customWidth="1"/>
    <col min="8449" max="8449" width="19.85546875" customWidth="1"/>
    <col min="8450" max="8450" width="14.42578125" customWidth="1"/>
    <col min="8451" max="8451" width="15.42578125" customWidth="1"/>
    <col min="8452" max="8452" width="12.42578125" customWidth="1"/>
    <col min="8453" max="8453" width="12.5703125" customWidth="1"/>
    <col min="8454" max="8454" width="14.7109375" customWidth="1"/>
    <col min="8455" max="8455" width="16.28515625" customWidth="1"/>
    <col min="8456" max="8456" width="11.85546875" customWidth="1"/>
    <col min="8457" max="8457" width="15.42578125" customWidth="1"/>
    <col min="8458" max="8458" width="14.85546875" customWidth="1"/>
    <col min="8704" max="8704" width="32.42578125" customWidth="1"/>
    <col min="8705" max="8705" width="19.85546875" customWidth="1"/>
    <col min="8706" max="8706" width="14.42578125" customWidth="1"/>
    <col min="8707" max="8707" width="15.42578125" customWidth="1"/>
    <col min="8708" max="8708" width="12.42578125" customWidth="1"/>
    <col min="8709" max="8709" width="12.5703125" customWidth="1"/>
    <col min="8710" max="8710" width="14.7109375" customWidth="1"/>
    <col min="8711" max="8711" width="16.28515625" customWidth="1"/>
    <col min="8712" max="8712" width="11.85546875" customWidth="1"/>
    <col min="8713" max="8713" width="15.42578125" customWidth="1"/>
    <col min="8714" max="8714" width="14.85546875" customWidth="1"/>
    <col min="8960" max="8960" width="32.42578125" customWidth="1"/>
    <col min="8961" max="8961" width="19.85546875" customWidth="1"/>
    <col min="8962" max="8962" width="14.42578125" customWidth="1"/>
    <col min="8963" max="8963" width="15.42578125" customWidth="1"/>
    <col min="8964" max="8964" width="12.42578125" customWidth="1"/>
    <col min="8965" max="8965" width="12.5703125" customWidth="1"/>
    <col min="8966" max="8966" width="14.7109375" customWidth="1"/>
    <col min="8967" max="8967" width="16.28515625" customWidth="1"/>
    <col min="8968" max="8968" width="11.85546875" customWidth="1"/>
    <col min="8969" max="8969" width="15.42578125" customWidth="1"/>
    <col min="8970" max="8970" width="14.85546875" customWidth="1"/>
    <col min="9216" max="9216" width="32.42578125" customWidth="1"/>
    <col min="9217" max="9217" width="19.85546875" customWidth="1"/>
    <col min="9218" max="9218" width="14.42578125" customWidth="1"/>
    <col min="9219" max="9219" width="15.42578125" customWidth="1"/>
    <col min="9220" max="9220" width="12.42578125" customWidth="1"/>
    <col min="9221" max="9221" width="12.5703125" customWidth="1"/>
    <col min="9222" max="9222" width="14.7109375" customWidth="1"/>
    <col min="9223" max="9223" width="16.28515625" customWidth="1"/>
    <col min="9224" max="9224" width="11.85546875" customWidth="1"/>
    <col min="9225" max="9225" width="15.42578125" customWidth="1"/>
    <col min="9226" max="9226" width="14.85546875" customWidth="1"/>
    <col min="9472" max="9472" width="32.42578125" customWidth="1"/>
    <col min="9473" max="9473" width="19.85546875" customWidth="1"/>
    <col min="9474" max="9474" width="14.42578125" customWidth="1"/>
    <col min="9475" max="9475" width="15.42578125" customWidth="1"/>
    <col min="9476" max="9476" width="12.42578125" customWidth="1"/>
    <col min="9477" max="9477" width="12.5703125" customWidth="1"/>
    <col min="9478" max="9478" width="14.7109375" customWidth="1"/>
    <col min="9479" max="9479" width="16.28515625" customWidth="1"/>
    <col min="9480" max="9480" width="11.85546875" customWidth="1"/>
    <col min="9481" max="9481" width="15.42578125" customWidth="1"/>
    <col min="9482" max="9482" width="14.85546875" customWidth="1"/>
    <col min="9728" max="9728" width="32.42578125" customWidth="1"/>
    <col min="9729" max="9729" width="19.85546875" customWidth="1"/>
    <col min="9730" max="9730" width="14.42578125" customWidth="1"/>
    <col min="9731" max="9731" width="15.42578125" customWidth="1"/>
    <col min="9732" max="9732" width="12.42578125" customWidth="1"/>
    <col min="9733" max="9733" width="12.5703125" customWidth="1"/>
    <col min="9734" max="9734" width="14.7109375" customWidth="1"/>
    <col min="9735" max="9735" width="16.28515625" customWidth="1"/>
    <col min="9736" max="9736" width="11.85546875" customWidth="1"/>
    <col min="9737" max="9737" width="15.42578125" customWidth="1"/>
    <col min="9738" max="9738" width="14.85546875" customWidth="1"/>
    <col min="9984" max="9984" width="32.42578125" customWidth="1"/>
    <col min="9985" max="9985" width="19.85546875" customWidth="1"/>
    <col min="9986" max="9986" width="14.42578125" customWidth="1"/>
    <col min="9987" max="9987" width="15.42578125" customWidth="1"/>
    <col min="9988" max="9988" width="12.42578125" customWidth="1"/>
    <col min="9989" max="9989" width="12.5703125" customWidth="1"/>
    <col min="9990" max="9990" width="14.7109375" customWidth="1"/>
    <col min="9991" max="9991" width="16.28515625" customWidth="1"/>
    <col min="9992" max="9992" width="11.85546875" customWidth="1"/>
    <col min="9993" max="9993" width="15.42578125" customWidth="1"/>
    <col min="9994" max="9994" width="14.85546875" customWidth="1"/>
    <col min="10240" max="10240" width="32.42578125" customWidth="1"/>
    <col min="10241" max="10241" width="19.85546875" customWidth="1"/>
    <col min="10242" max="10242" width="14.42578125" customWidth="1"/>
    <col min="10243" max="10243" width="15.42578125" customWidth="1"/>
    <col min="10244" max="10244" width="12.42578125" customWidth="1"/>
    <col min="10245" max="10245" width="12.5703125" customWidth="1"/>
    <col min="10246" max="10246" width="14.7109375" customWidth="1"/>
    <col min="10247" max="10247" width="16.28515625" customWidth="1"/>
    <col min="10248" max="10248" width="11.85546875" customWidth="1"/>
    <col min="10249" max="10249" width="15.42578125" customWidth="1"/>
    <col min="10250" max="10250" width="14.85546875" customWidth="1"/>
    <col min="10496" max="10496" width="32.42578125" customWidth="1"/>
    <col min="10497" max="10497" width="19.85546875" customWidth="1"/>
    <col min="10498" max="10498" width="14.42578125" customWidth="1"/>
    <col min="10499" max="10499" width="15.42578125" customWidth="1"/>
    <col min="10500" max="10500" width="12.42578125" customWidth="1"/>
    <col min="10501" max="10501" width="12.5703125" customWidth="1"/>
    <col min="10502" max="10502" width="14.7109375" customWidth="1"/>
    <col min="10503" max="10503" width="16.28515625" customWidth="1"/>
    <col min="10504" max="10504" width="11.85546875" customWidth="1"/>
    <col min="10505" max="10505" width="15.42578125" customWidth="1"/>
    <col min="10506" max="10506" width="14.85546875" customWidth="1"/>
    <col min="10752" max="10752" width="32.42578125" customWidth="1"/>
    <col min="10753" max="10753" width="19.85546875" customWidth="1"/>
    <col min="10754" max="10754" width="14.42578125" customWidth="1"/>
    <col min="10755" max="10755" width="15.42578125" customWidth="1"/>
    <col min="10756" max="10756" width="12.42578125" customWidth="1"/>
    <col min="10757" max="10757" width="12.5703125" customWidth="1"/>
    <col min="10758" max="10758" width="14.7109375" customWidth="1"/>
    <col min="10759" max="10759" width="16.28515625" customWidth="1"/>
    <col min="10760" max="10760" width="11.85546875" customWidth="1"/>
    <col min="10761" max="10761" width="15.42578125" customWidth="1"/>
    <col min="10762" max="10762" width="14.85546875" customWidth="1"/>
    <col min="11008" max="11008" width="32.42578125" customWidth="1"/>
    <col min="11009" max="11009" width="19.85546875" customWidth="1"/>
    <col min="11010" max="11010" width="14.42578125" customWidth="1"/>
    <col min="11011" max="11011" width="15.42578125" customWidth="1"/>
    <col min="11012" max="11012" width="12.42578125" customWidth="1"/>
    <col min="11013" max="11013" width="12.5703125" customWidth="1"/>
    <col min="11014" max="11014" width="14.7109375" customWidth="1"/>
    <col min="11015" max="11015" width="16.28515625" customWidth="1"/>
    <col min="11016" max="11016" width="11.85546875" customWidth="1"/>
    <col min="11017" max="11017" width="15.42578125" customWidth="1"/>
    <col min="11018" max="11018" width="14.85546875" customWidth="1"/>
    <col min="11264" max="11264" width="32.42578125" customWidth="1"/>
    <col min="11265" max="11265" width="19.85546875" customWidth="1"/>
    <col min="11266" max="11266" width="14.42578125" customWidth="1"/>
    <col min="11267" max="11267" width="15.42578125" customWidth="1"/>
    <col min="11268" max="11268" width="12.42578125" customWidth="1"/>
    <col min="11269" max="11269" width="12.5703125" customWidth="1"/>
    <col min="11270" max="11270" width="14.7109375" customWidth="1"/>
    <col min="11271" max="11271" width="16.28515625" customWidth="1"/>
    <col min="11272" max="11272" width="11.85546875" customWidth="1"/>
    <col min="11273" max="11273" width="15.42578125" customWidth="1"/>
    <col min="11274" max="11274" width="14.85546875" customWidth="1"/>
    <col min="11520" max="11520" width="32.42578125" customWidth="1"/>
    <col min="11521" max="11521" width="19.85546875" customWidth="1"/>
    <col min="11522" max="11522" width="14.42578125" customWidth="1"/>
    <col min="11523" max="11523" width="15.42578125" customWidth="1"/>
    <col min="11524" max="11524" width="12.42578125" customWidth="1"/>
    <col min="11525" max="11525" width="12.5703125" customWidth="1"/>
    <col min="11526" max="11526" width="14.7109375" customWidth="1"/>
    <col min="11527" max="11527" width="16.28515625" customWidth="1"/>
    <col min="11528" max="11528" width="11.85546875" customWidth="1"/>
    <col min="11529" max="11529" width="15.42578125" customWidth="1"/>
    <col min="11530" max="11530" width="14.85546875" customWidth="1"/>
    <col min="11776" max="11776" width="32.42578125" customWidth="1"/>
    <col min="11777" max="11777" width="19.85546875" customWidth="1"/>
    <col min="11778" max="11778" width="14.42578125" customWidth="1"/>
    <col min="11779" max="11779" width="15.42578125" customWidth="1"/>
    <col min="11780" max="11780" width="12.42578125" customWidth="1"/>
    <col min="11781" max="11781" width="12.5703125" customWidth="1"/>
    <col min="11782" max="11782" width="14.7109375" customWidth="1"/>
    <col min="11783" max="11783" width="16.28515625" customWidth="1"/>
    <col min="11784" max="11784" width="11.85546875" customWidth="1"/>
    <col min="11785" max="11785" width="15.42578125" customWidth="1"/>
    <col min="11786" max="11786" width="14.85546875" customWidth="1"/>
    <col min="12032" max="12032" width="32.42578125" customWidth="1"/>
    <col min="12033" max="12033" width="19.85546875" customWidth="1"/>
    <col min="12034" max="12034" width="14.42578125" customWidth="1"/>
    <col min="12035" max="12035" width="15.42578125" customWidth="1"/>
    <col min="12036" max="12036" width="12.42578125" customWidth="1"/>
    <col min="12037" max="12037" width="12.5703125" customWidth="1"/>
    <col min="12038" max="12038" width="14.7109375" customWidth="1"/>
    <col min="12039" max="12039" width="16.28515625" customWidth="1"/>
    <col min="12040" max="12040" width="11.85546875" customWidth="1"/>
    <col min="12041" max="12041" width="15.42578125" customWidth="1"/>
    <col min="12042" max="12042" width="14.85546875" customWidth="1"/>
    <col min="12288" max="12288" width="32.42578125" customWidth="1"/>
    <col min="12289" max="12289" width="19.85546875" customWidth="1"/>
    <col min="12290" max="12290" width="14.42578125" customWidth="1"/>
    <col min="12291" max="12291" width="15.42578125" customWidth="1"/>
    <col min="12292" max="12292" width="12.42578125" customWidth="1"/>
    <col min="12293" max="12293" width="12.5703125" customWidth="1"/>
    <col min="12294" max="12294" width="14.7109375" customWidth="1"/>
    <col min="12295" max="12295" width="16.28515625" customWidth="1"/>
    <col min="12296" max="12296" width="11.85546875" customWidth="1"/>
    <col min="12297" max="12297" width="15.42578125" customWidth="1"/>
    <col min="12298" max="12298" width="14.85546875" customWidth="1"/>
    <col min="12544" max="12544" width="32.42578125" customWidth="1"/>
    <col min="12545" max="12545" width="19.85546875" customWidth="1"/>
    <col min="12546" max="12546" width="14.42578125" customWidth="1"/>
    <col min="12547" max="12547" width="15.42578125" customWidth="1"/>
    <col min="12548" max="12548" width="12.42578125" customWidth="1"/>
    <col min="12549" max="12549" width="12.5703125" customWidth="1"/>
    <col min="12550" max="12550" width="14.7109375" customWidth="1"/>
    <col min="12551" max="12551" width="16.28515625" customWidth="1"/>
    <col min="12552" max="12552" width="11.85546875" customWidth="1"/>
    <col min="12553" max="12553" width="15.42578125" customWidth="1"/>
    <col min="12554" max="12554" width="14.85546875" customWidth="1"/>
    <col min="12800" max="12800" width="32.42578125" customWidth="1"/>
    <col min="12801" max="12801" width="19.85546875" customWidth="1"/>
    <col min="12802" max="12802" width="14.42578125" customWidth="1"/>
    <col min="12803" max="12803" width="15.42578125" customWidth="1"/>
    <col min="12804" max="12804" width="12.42578125" customWidth="1"/>
    <col min="12805" max="12805" width="12.5703125" customWidth="1"/>
    <col min="12806" max="12806" width="14.7109375" customWidth="1"/>
    <col min="12807" max="12807" width="16.28515625" customWidth="1"/>
    <col min="12808" max="12808" width="11.85546875" customWidth="1"/>
    <col min="12809" max="12809" width="15.42578125" customWidth="1"/>
    <col min="12810" max="12810" width="14.85546875" customWidth="1"/>
    <col min="13056" max="13056" width="32.42578125" customWidth="1"/>
    <col min="13057" max="13057" width="19.85546875" customWidth="1"/>
    <col min="13058" max="13058" width="14.42578125" customWidth="1"/>
    <col min="13059" max="13059" width="15.42578125" customWidth="1"/>
    <col min="13060" max="13060" width="12.42578125" customWidth="1"/>
    <col min="13061" max="13061" width="12.5703125" customWidth="1"/>
    <col min="13062" max="13062" width="14.7109375" customWidth="1"/>
    <col min="13063" max="13063" width="16.28515625" customWidth="1"/>
    <col min="13064" max="13064" width="11.85546875" customWidth="1"/>
    <col min="13065" max="13065" width="15.42578125" customWidth="1"/>
    <col min="13066" max="13066" width="14.85546875" customWidth="1"/>
    <col min="13312" max="13312" width="32.42578125" customWidth="1"/>
    <col min="13313" max="13313" width="19.85546875" customWidth="1"/>
    <col min="13314" max="13314" width="14.42578125" customWidth="1"/>
    <col min="13315" max="13315" width="15.42578125" customWidth="1"/>
    <col min="13316" max="13316" width="12.42578125" customWidth="1"/>
    <col min="13317" max="13317" width="12.5703125" customWidth="1"/>
    <col min="13318" max="13318" width="14.7109375" customWidth="1"/>
    <col min="13319" max="13319" width="16.28515625" customWidth="1"/>
    <col min="13320" max="13320" width="11.85546875" customWidth="1"/>
    <col min="13321" max="13321" width="15.42578125" customWidth="1"/>
    <col min="13322" max="13322" width="14.85546875" customWidth="1"/>
    <col min="13568" max="13568" width="32.42578125" customWidth="1"/>
    <col min="13569" max="13569" width="19.85546875" customWidth="1"/>
    <col min="13570" max="13570" width="14.42578125" customWidth="1"/>
    <col min="13571" max="13571" width="15.42578125" customWidth="1"/>
    <col min="13572" max="13572" width="12.42578125" customWidth="1"/>
    <col min="13573" max="13573" width="12.5703125" customWidth="1"/>
    <col min="13574" max="13574" width="14.7109375" customWidth="1"/>
    <col min="13575" max="13575" width="16.28515625" customWidth="1"/>
    <col min="13576" max="13576" width="11.85546875" customWidth="1"/>
    <col min="13577" max="13577" width="15.42578125" customWidth="1"/>
    <col min="13578" max="13578" width="14.85546875" customWidth="1"/>
    <col min="13824" max="13824" width="32.42578125" customWidth="1"/>
    <col min="13825" max="13825" width="19.85546875" customWidth="1"/>
    <col min="13826" max="13826" width="14.42578125" customWidth="1"/>
    <col min="13827" max="13827" width="15.42578125" customWidth="1"/>
    <col min="13828" max="13828" width="12.42578125" customWidth="1"/>
    <col min="13829" max="13829" width="12.5703125" customWidth="1"/>
    <col min="13830" max="13830" width="14.7109375" customWidth="1"/>
    <col min="13831" max="13831" width="16.28515625" customWidth="1"/>
    <col min="13832" max="13832" width="11.85546875" customWidth="1"/>
    <col min="13833" max="13833" width="15.42578125" customWidth="1"/>
    <col min="13834" max="13834" width="14.85546875" customWidth="1"/>
    <col min="14080" max="14080" width="32.42578125" customWidth="1"/>
    <col min="14081" max="14081" width="19.85546875" customWidth="1"/>
    <col min="14082" max="14082" width="14.42578125" customWidth="1"/>
    <col min="14083" max="14083" width="15.42578125" customWidth="1"/>
    <col min="14084" max="14084" width="12.42578125" customWidth="1"/>
    <col min="14085" max="14085" width="12.5703125" customWidth="1"/>
    <col min="14086" max="14086" width="14.7109375" customWidth="1"/>
    <col min="14087" max="14087" width="16.28515625" customWidth="1"/>
    <col min="14088" max="14088" width="11.85546875" customWidth="1"/>
    <col min="14089" max="14089" width="15.42578125" customWidth="1"/>
    <col min="14090" max="14090" width="14.85546875" customWidth="1"/>
    <col min="14336" max="14336" width="32.42578125" customWidth="1"/>
    <col min="14337" max="14337" width="19.85546875" customWidth="1"/>
    <col min="14338" max="14338" width="14.42578125" customWidth="1"/>
    <col min="14339" max="14339" width="15.42578125" customWidth="1"/>
    <col min="14340" max="14340" width="12.42578125" customWidth="1"/>
    <col min="14341" max="14341" width="12.5703125" customWidth="1"/>
    <col min="14342" max="14342" width="14.7109375" customWidth="1"/>
    <col min="14343" max="14343" width="16.28515625" customWidth="1"/>
    <col min="14344" max="14344" width="11.85546875" customWidth="1"/>
    <col min="14345" max="14345" width="15.42578125" customWidth="1"/>
    <col min="14346" max="14346" width="14.85546875" customWidth="1"/>
    <col min="14592" max="14592" width="32.42578125" customWidth="1"/>
    <col min="14593" max="14593" width="19.85546875" customWidth="1"/>
    <col min="14594" max="14594" width="14.42578125" customWidth="1"/>
    <col min="14595" max="14595" width="15.42578125" customWidth="1"/>
    <col min="14596" max="14596" width="12.42578125" customWidth="1"/>
    <col min="14597" max="14597" width="12.5703125" customWidth="1"/>
    <col min="14598" max="14598" width="14.7109375" customWidth="1"/>
    <col min="14599" max="14599" width="16.28515625" customWidth="1"/>
    <col min="14600" max="14600" width="11.85546875" customWidth="1"/>
    <col min="14601" max="14601" width="15.42578125" customWidth="1"/>
    <col min="14602" max="14602" width="14.85546875" customWidth="1"/>
    <col min="14848" max="14848" width="32.42578125" customWidth="1"/>
    <col min="14849" max="14849" width="19.85546875" customWidth="1"/>
    <col min="14850" max="14850" width="14.42578125" customWidth="1"/>
    <col min="14851" max="14851" width="15.42578125" customWidth="1"/>
    <col min="14852" max="14852" width="12.42578125" customWidth="1"/>
    <col min="14853" max="14853" width="12.5703125" customWidth="1"/>
    <col min="14854" max="14854" width="14.7109375" customWidth="1"/>
    <col min="14855" max="14855" width="16.28515625" customWidth="1"/>
    <col min="14856" max="14856" width="11.85546875" customWidth="1"/>
    <col min="14857" max="14857" width="15.42578125" customWidth="1"/>
    <col min="14858" max="14858" width="14.85546875" customWidth="1"/>
    <col min="15104" max="15104" width="32.42578125" customWidth="1"/>
    <col min="15105" max="15105" width="19.85546875" customWidth="1"/>
    <col min="15106" max="15106" width="14.42578125" customWidth="1"/>
    <col min="15107" max="15107" width="15.42578125" customWidth="1"/>
    <col min="15108" max="15108" width="12.42578125" customWidth="1"/>
    <col min="15109" max="15109" width="12.5703125" customWidth="1"/>
    <col min="15110" max="15110" width="14.7109375" customWidth="1"/>
    <col min="15111" max="15111" width="16.28515625" customWidth="1"/>
    <col min="15112" max="15112" width="11.85546875" customWidth="1"/>
    <col min="15113" max="15113" width="15.42578125" customWidth="1"/>
    <col min="15114" max="15114" width="14.85546875" customWidth="1"/>
    <col min="15360" max="15360" width="32.42578125" customWidth="1"/>
    <col min="15361" max="15361" width="19.85546875" customWidth="1"/>
    <col min="15362" max="15362" width="14.42578125" customWidth="1"/>
    <col min="15363" max="15363" width="15.42578125" customWidth="1"/>
    <col min="15364" max="15364" width="12.42578125" customWidth="1"/>
    <col min="15365" max="15365" width="12.5703125" customWidth="1"/>
    <col min="15366" max="15366" width="14.7109375" customWidth="1"/>
    <col min="15367" max="15367" width="16.28515625" customWidth="1"/>
    <col min="15368" max="15368" width="11.85546875" customWidth="1"/>
    <col min="15369" max="15369" width="15.42578125" customWidth="1"/>
    <col min="15370" max="15370" width="14.85546875" customWidth="1"/>
    <col min="15616" max="15616" width="32.42578125" customWidth="1"/>
    <col min="15617" max="15617" width="19.85546875" customWidth="1"/>
    <col min="15618" max="15618" width="14.42578125" customWidth="1"/>
    <col min="15619" max="15619" width="15.42578125" customWidth="1"/>
    <col min="15620" max="15620" width="12.42578125" customWidth="1"/>
    <col min="15621" max="15621" width="12.5703125" customWidth="1"/>
    <col min="15622" max="15622" width="14.7109375" customWidth="1"/>
    <col min="15623" max="15623" width="16.28515625" customWidth="1"/>
    <col min="15624" max="15624" width="11.85546875" customWidth="1"/>
    <col min="15625" max="15625" width="15.42578125" customWidth="1"/>
    <col min="15626" max="15626" width="14.85546875" customWidth="1"/>
    <col min="15872" max="15872" width="32.42578125" customWidth="1"/>
    <col min="15873" max="15873" width="19.85546875" customWidth="1"/>
    <col min="15874" max="15874" width="14.42578125" customWidth="1"/>
    <col min="15875" max="15875" width="15.42578125" customWidth="1"/>
    <col min="15876" max="15876" width="12.42578125" customWidth="1"/>
    <col min="15877" max="15877" width="12.5703125" customWidth="1"/>
    <col min="15878" max="15878" width="14.7109375" customWidth="1"/>
    <col min="15879" max="15879" width="16.28515625" customWidth="1"/>
    <col min="15880" max="15880" width="11.85546875" customWidth="1"/>
    <col min="15881" max="15881" width="15.42578125" customWidth="1"/>
    <col min="15882" max="15882" width="14.85546875" customWidth="1"/>
    <col min="16128" max="16128" width="32.42578125" customWidth="1"/>
    <col min="16129" max="16129" width="19.85546875" customWidth="1"/>
    <col min="16130" max="16130" width="14.42578125" customWidth="1"/>
    <col min="16131" max="16131" width="15.42578125" customWidth="1"/>
    <col min="16132" max="16132" width="12.42578125" customWidth="1"/>
    <col min="16133" max="16133" width="12.5703125" customWidth="1"/>
    <col min="16134" max="16134" width="14.7109375" customWidth="1"/>
    <col min="16135" max="16135" width="16.28515625" customWidth="1"/>
    <col min="16136" max="16136" width="11.85546875" customWidth="1"/>
    <col min="16137" max="16137" width="15.42578125" customWidth="1"/>
    <col min="16138" max="16138" width="14.85546875" customWidth="1"/>
  </cols>
  <sheetData>
    <row r="1" spans="1:13" ht="24" customHeight="1" x14ac:dyDescent="0.25">
      <c r="K1" s="136" t="s">
        <v>56</v>
      </c>
      <c r="L1" s="136"/>
    </row>
    <row r="2" spans="1:13" ht="21.75" customHeight="1" x14ac:dyDescent="0.25">
      <c r="A2" s="104" t="s">
        <v>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3" ht="35.25" customHeight="1" x14ac:dyDescent="0.25">
      <c r="A3" s="139" t="s">
        <v>151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23"/>
    </row>
    <row r="4" spans="1:13" ht="26.25" customHeight="1" x14ac:dyDescent="0.25">
      <c r="A4" s="1"/>
      <c r="B4" s="2"/>
      <c r="C4" s="2"/>
      <c r="D4" s="2"/>
      <c r="E4" s="1"/>
      <c r="F4" s="1"/>
      <c r="G4" s="1"/>
      <c r="H4" s="3"/>
      <c r="I4" s="3"/>
      <c r="J4" s="3"/>
      <c r="K4" s="3"/>
      <c r="L4" s="3" t="s">
        <v>109</v>
      </c>
    </row>
    <row r="5" spans="1:13" ht="36.75" customHeight="1" x14ac:dyDescent="0.25">
      <c r="A5" s="140" t="s">
        <v>1</v>
      </c>
      <c r="B5" s="140" t="s">
        <v>2</v>
      </c>
      <c r="C5" s="142" t="s">
        <v>145</v>
      </c>
      <c r="D5" s="143"/>
      <c r="E5" s="140" t="s">
        <v>152</v>
      </c>
      <c r="F5" s="147" t="s">
        <v>325</v>
      </c>
      <c r="G5" s="137" t="s">
        <v>147</v>
      </c>
      <c r="H5" s="129" t="s">
        <v>326</v>
      </c>
      <c r="I5" s="150"/>
      <c r="J5" s="129" t="s">
        <v>149</v>
      </c>
      <c r="K5" s="130"/>
      <c r="L5" s="124" t="s">
        <v>148</v>
      </c>
      <c r="M5" s="125"/>
    </row>
    <row r="6" spans="1:13" ht="144" customHeight="1" x14ac:dyDescent="0.25">
      <c r="A6" s="141"/>
      <c r="B6" s="141"/>
      <c r="C6" s="144"/>
      <c r="D6" s="145"/>
      <c r="E6" s="146"/>
      <c r="F6" s="148"/>
      <c r="G6" s="138"/>
      <c r="H6" s="131"/>
      <c r="I6" s="110"/>
      <c r="J6" s="131"/>
      <c r="K6" s="132"/>
      <c r="L6" s="126"/>
      <c r="M6" s="127"/>
    </row>
    <row r="7" spans="1:13" ht="45" customHeight="1" x14ac:dyDescent="0.25">
      <c r="A7" s="4"/>
      <c r="B7" s="4"/>
      <c r="C7" s="71" t="s">
        <v>3</v>
      </c>
      <c r="D7" s="71" t="s">
        <v>146</v>
      </c>
      <c r="E7" s="141"/>
      <c r="F7" s="149"/>
      <c r="G7" s="5" t="s">
        <v>3</v>
      </c>
      <c r="H7" s="5" t="s">
        <v>3</v>
      </c>
      <c r="I7" s="71" t="s">
        <v>146</v>
      </c>
      <c r="J7" s="5" t="s">
        <v>150</v>
      </c>
      <c r="K7" s="5" t="s">
        <v>4</v>
      </c>
      <c r="L7" s="5" t="s">
        <v>150</v>
      </c>
      <c r="M7" s="72" t="s">
        <v>4</v>
      </c>
    </row>
    <row r="8" spans="1:13" ht="15" customHeight="1" x14ac:dyDescent="0.25">
      <c r="A8" s="128">
        <v>1</v>
      </c>
      <c r="B8" s="128">
        <v>2</v>
      </c>
      <c r="C8" s="68">
        <v>3</v>
      </c>
      <c r="D8" s="68">
        <v>4</v>
      </c>
      <c r="E8" s="128">
        <v>5</v>
      </c>
      <c r="F8" s="128">
        <v>6</v>
      </c>
      <c r="G8" s="128">
        <v>7</v>
      </c>
      <c r="H8" s="128">
        <v>8</v>
      </c>
      <c r="I8" s="128">
        <v>9</v>
      </c>
      <c r="J8" s="128">
        <v>10</v>
      </c>
      <c r="K8" s="133">
        <v>11</v>
      </c>
      <c r="L8" s="133">
        <v>12</v>
      </c>
      <c r="M8" s="122">
        <v>13</v>
      </c>
    </row>
    <row r="9" spans="1:13" ht="1.5" customHeight="1" x14ac:dyDescent="0.25">
      <c r="A9" s="135"/>
      <c r="B9" s="135"/>
      <c r="C9" s="69"/>
      <c r="D9" s="69"/>
      <c r="E9" s="135"/>
      <c r="F9" s="135"/>
      <c r="G9" s="135"/>
      <c r="H9" s="135"/>
      <c r="I9" s="112"/>
      <c r="J9" s="112"/>
      <c r="K9" s="134"/>
      <c r="L9" s="134"/>
      <c r="M9" s="123"/>
    </row>
    <row r="10" spans="1:13" s="154" customFormat="1" ht="33" customHeight="1" x14ac:dyDescent="0.25">
      <c r="A10" s="13" t="s">
        <v>163</v>
      </c>
      <c r="B10" s="153"/>
      <c r="C10" s="8">
        <f>C11+C25</f>
        <v>1548214.75</v>
      </c>
      <c r="D10" s="73">
        <f>C10/C42*100</f>
        <v>24.878334221616814</v>
      </c>
      <c r="E10" s="8">
        <f>E11+E25</f>
        <v>2290110</v>
      </c>
      <c r="F10" s="8">
        <f>F11+F25</f>
        <v>2290110</v>
      </c>
      <c r="G10" s="8">
        <f>F10-E10</f>
        <v>0</v>
      </c>
      <c r="H10" s="8">
        <f>H11+H25</f>
        <v>2336879.5499999998</v>
      </c>
      <c r="I10" s="8">
        <f>H10/H42*100</f>
        <v>20.879721536254561</v>
      </c>
      <c r="J10" s="8">
        <f>H10-F10</f>
        <v>46769.549999999814</v>
      </c>
      <c r="K10" s="8">
        <f>H10/F10*100</f>
        <v>102.04224032906714</v>
      </c>
      <c r="L10" s="8">
        <f>H10-C10</f>
        <v>788664.79999999981</v>
      </c>
      <c r="M10" s="102">
        <f>H10/C10*100</f>
        <v>150.94027169034527</v>
      </c>
    </row>
    <row r="11" spans="1:13" s="154" customFormat="1" ht="20.25" customHeight="1" x14ac:dyDescent="0.25">
      <c r="A11" s="13" t="s">
        <v>66</v>
      </c>
      <c r="B11" s="153"/>
      <c r="C11" s="8">
        <f>C12+C16+C19+C23</f>
        <v>1238533.3700000001</v>
      </c>
      <c r="D11" s="73">
        <f>C11/C42*100</f>
        <v>19.902049843851056</v>
      </c>
      <c r="E11" s="8">
        <f>E12+E16+E19+E23+E14+E28</f>
        <v>1702010</v>
      </c>
      <c r="F11" s="8">
        <f>F12+F16+F19+F23+F14+F28</f>
        <v>1702010</v>
      </c>
      <c r="G11" s="8">
        <f t="shared" ref="G11:G42" si="0">F11-E11</f>
        <v>0</v>
      </c>
      <c r="H11" s="8">
        <f>H12+H16+H19+H23+H14</f>
        <v>1738245.17</v>
      </c>
      <c r="I11" s="8">
        <f>H11/H42*100</f>
        <v>15.530999495177007</v>
      </c>
      <c r="J11" s="8">
        <f t="shared" ref="J11:J42" si="1">H11-F11</f>
        <v>36235.169999999925</v>
      </c>
      <c r="K11" s="8">
        <f t="shared" ref="K11:K42" si="2">H11/F11*100</f>
        <v>102.12896340209517</v>
      </c>
      <c r="L11" s="8">
        <f t="shared" ref="L11:L42" si="3">H11-C11</f>
        <v>499711.79999999981</v>
      </c>
      <c r="M11" s="102">
        <f t="shared" ref="M11:M42" si="4">H11/C11*100</f>
        <v>140.34705984546866</v>
      </c>
    </row>
    <row r="12" spans="1:13" s="154" customFormat="1" ht="17.25" customHeight="1" x14ac:dyDescent="0.25">
      <c r="A12" s="14" t="s">
        <v>31</v>
      </c>
      <c r="B12" s="20" t="s">
        <v>33</v>
      </c>
      <c r="C12" s="8">
        <f>C13</f>
        <v>840802.15</v>
      </c>
      <c r="D12" s="73">
        <f>C12/C42*100</f>
        <v>13.510888526255155</v>
      </c>
      <c r="E12" s="8">
        <f>E13</f>
        <v>630000</v>
      </c>
      <c r="F12" s="8">
        <f>F13</f>
        <v>630000</v>
      </c>
      <c r="G12" s="8">
        <f t="shared" si="0"/>
        <v>0</v>
      </c>
      <c r="H12" s="8">
        <f>H13</f>
        <v>621144.6</v>
      </c>
      <c r="I12" s="8"/>
      <c r="J12" s="8">
        <f t="shared" si="1"/>
        <v>-8855.4000000000233</v>
      </c>
      <c r="K12" s="8">
        <f t="shared" si="2"/>
        <v>98.594380952380945</v>
      </c>
      <c r="L12" s="8">
        <f t="shared" si="3"/>
        <v>-219657.55000000005</v>
      </c>
      <c r="M12" s="102">
        <f t="shared" si="4"/>
        <v>73.875239258129866</v>
      </c>
    </row>
    <row r="13" spans="1:13" s="156" customFormat="1" x14ac:dyDescent="0.25">
      <c r="A13" s="62" t="s">
        <v>32</v>
      </c>
      <c r="B13" s="63" t="s">
        <v>34</v>
      </c>
      <c r="C13" s="74">
        <v>840802.15</v>
      </c>
      <c r="D13" s="157"/>
      <c r="E13" s="64">
        <v>630000</v>
      </c>
      <c r="F13" s="64">
        <v>630000</v>
      </c>
      <c r="G13" s="64">
        <f t="shared" si="0"/>
        <v>0</v>
      </c>
      <c r="H13" s="64">
        <v>621144.6</v>
      </c>
      <c r="I13" s="64"/>
      <c r="J13" s="64">
        <f t="shared" si="1"/>
        <v>-8855.4000000000233</v>
      </c>
      <c r="K13" s="64">
        <f t="shared" si="2"/>
        <v>98.594380952380945</v>
      </c>
      <c r="L13" s="64">
        <f t="shared" si="3"/>
        <v>-219657.55000000005</v>
      </c>
      <c r="M13" s="155">
        <f t="shared" si="4"/>
        <v>73.875239258129866</v>
      </c>
    </row>
    <row r="14" spans="1:13" s="154" customFormat="1" ht="33.75" customHeight="1" x14ac:dyDescent="0.25">
      <c r="A14" s="76" t="s">
        <v>157</v>
      </c>
      <c r="B14" s="20" t="s">
        <v>155</v>
      </c>
      <c r="C14" s="77"/>
      <c r="D14" s="73"/>
      <c r="E14" s="8">
        <f>E15</f>
        <v>584000</v>
      </c>
      <c r="F14" s="8">
        <f>F15</f>
        <v>584000</v>
      </c>
      <c r="G14" s="8"/>
      <c r="H14" s="8">
        <f>H15</f>
        <v>644528.13</v>
      </c>
      <c r="I14" s="8">
        <f>H14/H42*100</f>
        <v>5.7587768598013023</v>
      </c>
      <c r="J14" s="8">
        <f t="shared" si="1"/>
        <v>60528.130000000005</v>
      </c>
      <c r="K14" s="8">
        <f t="shared" si="2"/>
        <v>110.3644058219178</v>
      </c>
      <c r="L14" s="8">
        <f t="shared" si="3"/>
        <v>644528.13</v>
      </c>
      <c r="M14" s="102"/>
    </row>
    <row r="15" spans="1:13" s="156" customFormat="1" ht="26.25" x14ac:dyDescent="0.25">
      <c r="A15" s="62" t="s">
        <v>158</v>
      </c>
      <c r="B15" s="63" t="s">
        <v>156</v>
      </c>
      <c r="C15" s="74"/>
      <c r="D15" s="157"/>
      <c r="E15" s="64">
        <v>584000</v>
      </c>
      <c r="F15" s="64">
        <v>584000</v>
      </c>
      <c r="G15" s="64"/>
      <c r="H15" s="64">
        <v>644528.13</v>
      </c>
      <c r="I15" s="64"/>
      <c r="J15" s="64">
        <f t="shared" si="1"/>
        <v>60528.130000000005</v>
      </c>
      <c r="K15" s="64">
        <f t="shared" si="2"/>
        <v>110.3644058219178</v>
      </c>
      <c r="L15" s="64">
        <f t="shared" si="3"/>
        <v>644528.13</v>
      </c>
      <c r="M15" s="155"/>
    </row>
    <row r="16" spans="1:13" s="154" customFormat="1" ht="21" customHeight="1" x14ac:dyDescent="0.25">
      <c r="A16" s="14" t="s">
        <v>35</v>
      </c>
      <c r="B16" s="20" t="s">
        <v>36</v>
      </c>
      <c r="C16" s="8">
        <f>C17</f>
        <v>54842.07</v>
      </c>
      <c r="D16" s="73">
        <f>C16/C42*100</f>
        <v>0.88125975215344299</v>
      </c>
      <c r="E16" s="8">
        <f>E17+E18</f>
        <v>24900</v>
      </c>
      <c r="F16" s="8">
        <f>F17+F18</f>
        <v>24900</v>
      </c>
      <c r="G16" s="8">
        <f t="shared" si="0"/>
        <v>0</v>
      </c>
      <c r="H16" s="8">
        <f>H17+H18</f>
        <v>24371.85</v>
      </c>
      <c r="I16" s="8">
        <f>H16/H42*100</f>
        <v>0.2177593797349828</v>
      </c>
      <c r="J16" s="8">
        <f t="shared" si="1"/>
        <v>-528.15000000000146</v>
      </c>
      <c r="K16" s="8">
        <f t="shared" si="2"/>
        <v>97.878915662650599</v>
      </c>
      <c r="L16" s="8">
        <f t="shared" si="3"/>
        <v>-30470.22</v>
      </c>
      <c r="M16" s="102">
        <f t="shared" si="4"/>
        <v>44.440062163955517</v>
      </c>
    </row>
    <row r="17" spans="1:13" s="156" customFormat="1" ht="26.25" x14ac:dyDescent="0.25">
      <c r="A17" s="62" t="s">
        <v>37</v>
      </c>
      <c r="B17" s="63" t="s">
        <v>38</v>
      </c>
      <c r="C17" s="74">
        <v>54842.07</v>
      </c>
      <c r="D17" s="157"/>
      <c r="E17" s="64">
        <v>15000</v>
      </c>
      <c r="F17" s="64">
        <v>15000</v>
      </c>
      <c r="G17" s="64">
        <f t="shared" si="0"/>
        <v>0</v>
      </c>
      <c r="H17" s="64">
        <v>9870.35</v>
      </c>
      <c r="I17" s="64"/>
      <c r="J17" s="64">
        <f t="shared" si="1"/>
        <v>-5129.6499999999996</v>
      </c>
      <c r="K17" s="64">
        <f t="shared" si="2"/>
        <v>65.802333333333337</v>
      </c>
      <c r="L17" s="64">
        <f t="shared" si="3"/>
        <v>-44971.72</v>
      </c>
      <c r="M17" s="155">
        <f t="shared" si="4"/>
        <v>17.997770689545455</v>
      </c>
    </row>
    <row r="18" spans="1:13" s="156" customFormat="1" x14ac:dyDescent="0.25">
      <c r="A18" s="62" t="s">
        <v>153</v>
      </c>
      <c r="B18" s="63" t="s">
        <v>154</v>
      </c>
      <c r="C18" s="74"/>
      <c r="D18" s="157"/>
      <c r="E18" s="64">
        <v>9900</v>
      </c>
      <c r="F18" s="64">
        <v>9900</v>
      </c>
      <c r="G18" s="64"/>
      <c r="H18" s="64">
        <v>14501.5</v>
      </c>
      <c r="I18" s="64"/>
      <c r="J18" s="64">
        <f t="shared" si="1"/>
        <v>4601.5</v>
      </c>
      <c r="K18" s="64">
        <f t="shared" si="2"/>
        <v>146.47979797979798</v>
      </c>
      <c r="L18" s="64">
        <f t="shared" si="3"/>
        <v>14501.5</v>
      </c>
      <c r="M18" s="155"/>
    </row>
    <row r="19" spans="1:13" s="154" customFormat="1" x14ac:dyDescent="0.25">
      <c r="A19" s="14" t="s">
        <v>39</v>
      </c>
      <c r="B19" s="21" t="s">
        <v>41</v>
      </c>
      <c r="C19" s="8">
        <f>SUM(C20:C22)</f>
        <v>324969.15000000002</v>
      </c>
      <c r="D19" s="73">
        <f>C19/C42*100</f>
        <v>5.2219442589697112</v>
      </c>
      <c r="E19" s="8">
        <f>SUM(E20:E22)</f>
        <v>426000</v>
      </c>
      <c r="F19" s="8">
        <f>SUM(F20:F22)</f>
        <v>426000</v>
      </c>
      <c r="G19" s="8">
        <f t="shared" si="0"/>
        <v>0</v>
      </c>
      <c r="H19" s="8">
        <f>SUM(H20:H22)</f>
        <v>421505.59</v>
      </c>
      <c r="I19" s="8">
        <f>H19/H42*100</f>
        <v>3.76609883259695</v>
      </c>
      <c r="J19" s="8">
        <f t="shared" si="1"/>
        <v>-4494.4099999999744</v>
      </c>
      <c r="K19" s="8">
        <f t="shared" si="2"/>
        <v>98.944974178403768</v>
      </c>
      <c r="L19" s="8">
        <f t="shared" si="3"/>
        <v>96536.44</v>
      </c>
      <c r="M19" s="102">
        <f t="shared" si="4"/>
        <v>129.70633981717955</v>
      </c>
    </row>
    <row r="20" spans="1:13" s="156" customFormat="1" x14ac:dyDescent="0.25">
      <c r="A20" s="62" t="s">
        <v>40</v>
      </c>
      <c r="B20" s="65" t="s">
        <v>46</v>
      </c>
      <c r="C20" s="75">
        <v>48215.73</v>
      </c>
      <c r="D20" s="157"/>
      <c r="E20" s="64">
        <v>55000</v>
      </c>
      <c r="F20" s="64">
        <v>55000</v>
      </c>
      <c r="G20" s="64">
        <f t="shared" si="0"/>
        <v>0</v>
      </c>
      <c r="H20" s="64">
        <v>56550.22</v>
      </c>
      <c r="I20" s="64"/>
      <c r="J20" s="64">
        <f t="shared" si="1"/>
        <v>1550.2200000000012</v>
      </c>
      <c r="K20" s="64">
        <f t="shared" si="2"/>
        <v>102.81858181818183</v>
      </c>
      <c r="L20" s="64">
        <f t="shared" si="3"/>
        <v>8334.489999999998</v>
      </c>
      <c r="M20" s="155">
        <f t="shared" si="4"/>
        <v>117.28583182293413</v>
      </c>
    </row>
    <row r="21" spans="1:13" s="156" customFormat="1" x14ac:dyDescent="0.25">
      <c r="A21" s="62" t="s">
        <v>42</v>
      </c>
      <c r="B21" s="65" t="s">
        <v>47</v>
      </c>
      <c r="C21" s="75">
        <v>72848.55</v>
      </c>
      <c r="D21" s="157"/>
      <c r="E21" s="64">
        <v>71000</v>
      </c>
      <c r="F21" s="64">
        <v>71000</v>
      </c>
      <c r="G21" s="64">
        <f t="shared" si="0"/>
        <v>0</v>
      </c>
      <c r="H21" s="64">
        <v>70328.800000000003</v>
      </c>
      <c r="I21" s="64"/>
      <c r="J21" s="64">
        <f t="shared" si="1"/>
        <v>-671.19999999999709</v>
      </c>
      <c r="K21" s="64">
        <f t="shared" si="2"/>
        <v>99.054647887323938</v>
      </c>
      <c r="L21" s="64">
        <f t="shared" si="3"/>
        <v>-2519.75</v>
      </c>
      <c r="M21" s="155">
        <f t="shared" si="4"/>
        <v>96.541111662483331</v>
      </c>
    </row>
    <row r="22" spans="1:13" s="156" customFormat="1" x14ac:dyDescent="0.25">
      <c r="A22" s="62" t="s">
        <v>43</v>
      </c>
      <c r="B22" s="65" t="s">
        <v>48</v>
      </c>
      <c r="C22" s="75">
        <v>203904.87</v>
      </c>
      <c r="D22" s="157"/>
      <c r="E22" s="64">
        <v>300000</v>
      </c>
      <c r="F22" s="64">
        <v>300000</v>
      </c>
      <c r="G22" s="64">
        <f t="shared" si="0"/>
        <v>0</v>
      </c>
      <c r="H22" s="64">
        <v>294626.57</v>
      </c>
      <c r="I22" s="64"/>
      <c r="J22" s="64">
        <f t="shared" si="1"/>
        <v>-5373.429999999993</v>
      </c>
      <c r="K22" s="64">
        <f t="shared" si="2"/>
        <v>98.208856666666662</v>
      </c>
      <c r="L22" s="64">
        <f t="shared" si="3"/>
        <v>90721.700000000012</v>
      </c>
      <c r="M22" s="155">
        <f t="shared" si="4"/>
        <v>144.49216931405317</v>
      </c>
    </row>
    <row r="23" spans="1:13" s="154" customFormat="1" x14ac:dyDescent="0.25">
      <c r="A23" s="14" t="s">
        <v>44</v>
      </c>
      <c r="B23" s="21" t="s">
        <v>57</v>
      </c>
      <c r="C23" s="8">
        <f>C24</f>
        <v>17920</v>
      </c>
      <c r="D23" s="73">
        <f>C23/C42*100</f>
        <v>0.28795730647274431</v>
      </c>
      <c r="E23" s="8">
        <f>E24</f>
        <v>27000</v>
      </c>
      <c r="F23" s="8">
        <f>F24</f>
        <v>27000</v>
      </c>
      <c r="G23" s="8">
        <f t="shared" si="0"/>
        <v>0</v>
      </c>
      <c r="H23" s="8">
        <f>H24</f>
        <v>26695</v>
      </c>
      <c r="I23" s="8">
        <f>H23/H42*100</f>
        <v>0.23851642948833862</v>
      </c>
      <c r="J23" s="8">
        <f t="shared" si="1"/>
        <v>-305</v>
      </c>
      <c r="K23" s="8">
        <f t="shared" si="2"/>
        <v>98.870370370370381</v>
      </c>
      <c r="L23" s="8">
        <f t="shared" si="3"/>
        <v>8775</v>
      </c>
      <c r="M23" s="102">
        <f t="shared" si="4"/>
        <v>148.96763392857142</v>
      </c>
    </row>
    <row r="24" spans="1:13" s="156" customFormat="1" ht="26.25" x14ac:dyDescent="0.25">
      <c r="A24" s="62" t="s">
        <v>45</v>
      </c>
      <c r="B24" s="65" t="s">
        <v>58</v>
      </c>
      <c r="C24" s="75">
        <v>17920</v>
      </c>
      <c r="D24" s="157"/>
      <c r="E24" s="64">
        <v>27000</v>
      </c>
      <c r="F24" s="64">
        <v>27000</v>
      </c>
      <c r="G24" s="64">
        <f t="shared" si="0"/>
        <v>0</v>
      </c>
      <c r="H24" s="64">
        <v>26695</v>
      </c>
      <c r="I24" s="64"/>
      <c r="J24" s="64">
        <f t="shared" si="1"/>
        <v>-305</v>
      </c>
      <c r="K24" s="64">
        <f t="shared" si="2"/>
        <v>98.870370370370381</v>
      </c>
      <c r="L24" s="64">
        <f t="shared" si="3"/>
        <v>8775</v>
      </c>
      <c r="M24" s="155">
        <f t="shared" si="4"/>
        <v>148.96763392857142</v>
      </c>
    </row>
    <row r="25" spans="1:13" s="154" customFormat="1" ht="16.5" customHeight="1" x14ac:dyDescent="0.25">
      <c r="A25" s="14" t="s">
        <v>67</v>
      </c>
      <c r="B25" s="21"/>
      <c r="C25" s="8">
        <f>C26</f>
        <v>309681.38</v>
      </c>
      <c r="D25" s="73">
        <f>C25/C42*100</f>
        <v>4.9762843777657588</v>
      </c>
      <c r="E25" s="8">
        <f>E26</f>
        <v>588100</v>
      </c>
      <c r="F25" s="8">
        <f>F26</f>
        <v>588100</v>
      </c>
      <c r="G25" s="8">
        <f t="shared" si="0"/>
        <v>0</v>
      </c>
      <c r="H25" s="8">
        <f>H26</f>
        <v>598634.38</v>
      </c>
      <c r="I25" s="8">
        <f>H25/H42*100</f>
        <v>5.3487220410775551</v>
      </c>
      <c r="J25" s="8">
        <f t="shared" si="1"/>
        <v>10534.380000000005</v>
      </c>
      <c r="K25" s="8">
        <f t="shared" si="2"/>
        <v>101.79125658901546</v>
      </c>
      <c r="L25" s="8">
        <f t="shared" si="3"/>
        <v>288953</v>
      </c>
      <c r="M25" s="102">
        <f t="shared" si="4"/>
        <v>193.30654623148476</v>
      </c>
    </row>
    <row r="26" spans="1:13" s="154" customFormat="1" ht="43.5" customHeight="1" x14ac:dyDescent="0.25">
      <c r="A26" s="14" t="s">
        <v>49</v>
      </c>
      <c r="B26" s="21" t="s">
        <v>51</v>
      </c>
      <c r="C26" s="8">
        <f>SUM(C27:C27)</f>
        <v>309681.38</v>
      </c>
      <c r="D26" s="73">
        <f>C26/C42*100</f>
        <v>4.9762843777657588</v>
      </c>
      <c r="E26" s="8">
        <f>SUM(E27:E27)</f>
        <v>588100</v>
      </c>
      <c r="F26" s="8">
        <f>SUM(F27:F27)</f>
        <v>588100</v>
      </c>
      <c r="G26" s="8">
        <f t="shared" si="0"/>
        <v>0</v>
      </c>
      <c r="H26" s="8">
        <f>SUM(H27:H28)</f>
        <v>598634.38</v>
      </c>
      <c r="I26" s="8">
        <f>H26/H42*100</f>
        <v>5.3487220410775551</v>
      </c>
      <c r="J26" s="8">
        <f t="shared" si="1"/>
        <v>10534.380000000005</v>
      </c>
      <c r="K26" s="8">
        <f t="shared" si="2"/>
        <v>101.79125658901546</v>
      </c>
      <c r="L26" s="8">
        <f t="shared" si="3"/>
        <v>288953</v>
      </c>
      <c r="M26" s="102">
        <f t="shared" si="4"/>
        <v>193.30654623148476</v>
      </c>
    </row>
    <row r="27" spans="1:13" s="156" customFormat="1" ht="93.75" customHeight="1" x14ac:dyDescent="0.25">
      <c r="A27" s="62" t="s">
        <v>50</v>
      </c>
      <c r="B27" s="65" t="s">
        <v>110</v>
      </c>
      <c r="C27" s="75">
        <v>309681.38</v>
      </c>
      <c r="D27" s="157"/>
      <c r="E27" s="64">
        <v>588100</v>
      </c>
      <c r="F27" s="64">
        <v>588100</v>
      </c>
      <c r="G27" s="64">
        <f t="shared" si="0"/>
        <v>0</v>
      </c>
      <c r="H27" s="64">
        <v>588529.30000000005</v>
      </c>
      <c r="I27" s="64"/>
      <c r="J27" s="64">
        <f t="shared" si="1"/>
        <v>429.30000000004657</v>
      </c>
      <c r="K27" s="64">
        <f t="shared" si="2"/>
        <v>100.07299778949159</v>
      </c>
      <c r="L27" s="64">
        <f t="shared" si="3"/>
        <v>278847.92000000004</v>
      </c>
      <c r="M27" s="155">
        <f t="shared" si="4"/>
        <v>190.04348921462443</v>
      </c>
    </row>
    <row r="28" spans="1:13" s="154" customFormat="1" ht="31.5" customHeight="1" x14ac:dyDescent="0.25">
      <c r="A28" s="78" t="s">
        <v>159</v>
      </c>
      <c r="B28" s="79" t="s">
        <v>162</v>
      </c>
      <c r="C28" s="80"/>
      <c r="D28" s="73"/>
      <c r="E28" s="8">
        <f>E29</f>
        <v>10110</v>
      </c>
      <c r="F28" s="8">
        <f>F29</f>
        <v>10110</v>
      </c>
      <c r="G28" s="8"/>
      <c r="H28" s="8">
        <f>H29</f>
        <v>10105.08</v>
      </c>
      <c r="I28" s="8"/>
      <c r="J28" s="8">
        <f t="shared" si="1"/>
        <v>-4.9200000000000728</v>
      </c>
      <c r="K28" s="8">
        <f t="shared" si="2"/>
        <v>99.951335311572691</v>
      </c>
      <c r="L28" s="8">
        <f t="shared" si="3"/>
        <v>10105.08</v>
      </c>
      <c r="M28" s="102"/>
    </row>
    <row r="29" spans="1:13" s="156" customFormat="1" ht="57" customHeight="1" x14ac:dyDescent="0.25">
      <c r="A29" s="158" t="s">
        <v>160</v>
      </c>
      <c r="B29" s="159" t="s">
        <v>161</v>
      </c>
      <c r="C29" s="75"/>
      <c r="D29" s="157"/>
      <c r="E29" s="64">
        <v>10110</v>
      </c>
      <c r="F29" s="64">
        <v>10110</v>
      </c>
      <c r="G29" s="64"/>
      <c r="H29" s="64">
        <v>10105.08</v>
      </c>
      <c r="I29" s="64"/>
      <c r="J29" s="64">
        <f t="shared" si="1"/>
        <v>-4.9200000000000728</v>
      </c>
      <c r="K29" s="64">
        <f t="shared" si="2"/>
        <v>99.951335311572691</v>
      </c>
      <c r="L29" s="64">
        <f t="shared" si="3"/>
        <v>10105.08</v>
      </c>
      <c r="M29" s="155"/>
    </row>
    <row r="30" spans="1:13" s="154" customFormat="1" ht="24" customHeight="1" x14ac:dyDescent="0.25">
      <c r="A30" s="24" t="s">
        <v>52</v>
      </c>
      <c r="B30" s="66" t="s">
        <v>111</v>
      </c>
      <c r="C30" s="8">
        <f>C31</f>
        <v>4674930</v>
      </c>
      <c r="D30" s="73">
        <f>C30/C42*100</f>
        <v>75.121665778383189</v>
      </c>
      <c r="E30" s="8">
        <f>E31</f>
        <v>8855222</v>
      </c>
      <c r="F30" s="8">
        <f>F31</f>
        <v>8855222</v>
      </c>
      <c r="G30" s="8">
        <f t="shared" si="0"/>
        <v>0</v>
      </c>
      <c r="H30" s="8">
        <f>H31++H41</f>
        <v>8855221.5800000001</v>
      </c>
      <c r="I30" s="8">
        <f>H30/H42*100</f>
        <v>79.12027846374545</v>
      </c>
      <c r="J30" s="8">
        <f t="shared" si="1"/>
        <v>-0.41999999992549419</v>
      </c>
      <c r="K30" s="8">
        <f t="shared" si="2"/>
        <v>99.999995257035906</v>
      </c>
      <c r="L30" s="8">
        <f t="shared" si="3"/>
        <v>4180291.58</v>
      </c>
      <c r="M30" s="102">
        <f t="shared" si="4"/>
        <v>189.41934061044765</v>
      </c>
    </row>
    <row r="31" spans="1:13" s="154" customFormat="1" ht="42" customHeight="1" x14ac:dyDescent="0.25">
      <c r="A31" s="24" t="s">
        <v>26</v>
      </c>
      <c r="B31" s="66" t="s">
        <v>112</v>
      </c>
      <c r="C31" s="8">
        <f>C32+C34+C35+C37</f>
        <v>4674930</v>
      </c>
      <c r="D31" s="73">
        <f>C31/C42*100</f>
        <v>75.121665778383189</v>
      </c>
      <c r="E31" s="8">
        <f>E32+E34+E35+E37</f>
        <v>8855222</v>
      </c>
      <c r="F31" s="8">
        <f>F32+F34+F35+F37</f>
        <v>8855222</v>
      </c>
      <c r="G31" s="8">
        <f t="shared" si="0"/>
        <v>0</v>
      </c>
      <c r="H31" s="8">
        <f>H32+H34+H35+H37</f>
        <v>8855221.5800000001</v>
      </c>
      <c r="I31" s="8">
        <f>H31/H42*100</f>
        <v>79.12027846374545</v>
      </c>
      <c r="J31" s="8">
        <f t="shared" si="1"/>
        <v>-0.41999999992549419</v>
      </c>
      <c r="K31" s="8">
        <f t="shared" si="2"/>
        <v>99.999995257035906</v>
      </c>
      <c r="L31" s="8">
        <f t="shared" si="3"/>
        <v>4180291.58</v>
      </c>
      <c r="M31" s="102">
        <f t="shared" si="4"/>
        <v>189.41934061044765</v>
      </c>
    </row>
    <row r="32" spans="1:13" s="152" customFormat="1" ht="27" customHeight="1" x14ac:dyDescent="0.25">
      <c r="A32" s="15" t="s">
        <v>53</v>
      </c>
      <c r="B32" s="22" t="s">
        <v>113</v>
      </c>
      <c r="C32" s="22">
        <v>671500</v>
      </c>
      <c r="D32" s="151"/>
      <c r="E32" s="7">
        <v>1435000</v>
      </c>
      <c r="F32" s="7">
        <v>1435000</v>
      </c>
      <c r="G32" s="7">
        <f t="shared" si="0"/>
        <v>0</v>
      </c>
      <c r="H32" s="7">
        <v>1435000</v>
      </c>
      <c r="I32" s="7"/>
      <c r="J32" s="7">
        <f t="shared" si="1"/>
        <v>0</v>
      </c>
      <c r="K32" s="7">
        <f t="shared" si="2"/>
        <v>100</v>
      </c>
      <c r="L32" s="7">
        <f t="shared" si="3"/>
        <v>763500</v>
      </c>
      <c r="M32" s="101">
        <f t="shared" si="4"/>
        <v>213.70067014147432</v>
      </c>
    </row>
    <row r="33" spans="1:13" s="156" customFormat="1" ht="32.25" customHeight="1" x14ac:dyDescent="0.25">
      <c r="A33" s="160" t="s">
        <v>65</v>
      </c>
      <c r="B33" s="65" t="s">
        <v>114</v>
      </c>
      <c r="C33" s="65"/>
      <c r="D33" s="157"/>
      <c r="E33" s="64">
        <v>1435000</v>
      </c>
      <c r="F33" s="64">
        <v>1435000</v>
      </c>
      <c r="G33" s="64">
        <f t="shared" si="0"/>
        <v>0</v>
      </c>
      <c r="H33" s="64">
        <v>1435000</v>
      </c>
      <c r="I33" s="64"/>
      <c r="J33" s="64">
        <f t="shared" si="1"/>
        <v>0</v>
      </c>
      <c r="K33" s="64">
        <f t="shared" si="2"/>
        <v>100</v>
      </c>
      <c r="L33" s="64">
        <f t="shared" si="3"/>
        <v>1435000</v>
      </c>
      <c r="M33" s="155"/>
    </row>
    <row r="34" spans="1:13" s="154" customFormat="1" ht="18.75" customHeight="1" x14ac:dyDescent="0.25">
      <c r="A34" s="24" t="s">
        <v>68</v>
      </c>
      <c r="B34" s="21" t="s">
        <v>115</v>
      </c>
      <c r="C34" s="8">
        <v>260000</v>
      </c>
      <c r="D34" s="73">
        <f>C34/C42*100</f>
        <v>4.1779519912340142</v>
      </c>
      <c r="E34" s="8"/>
      <c r="F34" s="8"/>
      <c r="G34" s="8"/>
      <c r="H34" s="8"/>
      <c r="I34" s="8"/>
      <c r="J34" s="8"/>
      <c r="K34" s="8"/>
      <c r="L34" s="8">
        <f t="shared" si="3"/>
        <v>-260000</v>
      </c>
      <c r="M34" s="102">
        <f t="shared" si="4"/>
        <v>0</v>
      </c>
    </row>
    <row r="35" spans="1:13" s="154" customFormat="1" ht="19.5" customHeight="1" x14ac:dyDescent="0.25">
      <c r="A35" s="16" t="s">
        <v>27</v>
      </c>
      <c r="B35" s="21" t="s">
        <v>116</v>
      </c>
      <c r="C35" s="8">
        <f>C36</f>
        <v>3646570</v>
      </c>
      <c r="D35" s="73">
        <f>C35/C42*100</f>
        <v>58.596901510285463</v>
      </c>
      <c r="E35" s="8">
        <f>E36</f>
        <v>7326722</v>
      </c>
      <c r="F35" s="8">
        <f>F36</f>
        <v>7326722</v>
      </c>
      <c r="G35" s="8">
        <f t="shared" si="0"/>
        <v>0</v>
      </c>
      <c r="H35" s="8">
        <f>H36</f>
        <v>7326721.5800000001</v>
      </c>
      <c r="I35" s="8">
        <f>H35/H42*100</f>
        <v>65.463325383658329</v>
      </c>
      <c r="J35" s="8">
        <f t="shared" si="1"/>
        <v>-0.41999999992549419</v>
      </c>
      <c r="K35" s="8">
        <f t="shared" si="2"/>
        <v>99.999994267559217</v>
      </c>
      <c r="L35" s="8">
        <f t="shared" si="3"/>
        <v>3680151.58</v>
      </c>
      <c r="M35" s="102">
        <f t="shared" si="4"/>
        <v>200.92090868953565</v>
      </c>
    </row>
    <row r="36" spans="1:13" s="152" customFormat="1" ht="40.5" customHeight="1" x14ac:dyDescent="0.25">
      <c r="A36" s="6" t="s">
        <v>54</v>
      </c>
      <c r="B36" s="22" t="s">
        <v>117</v>
      </c>
      <c r="C36" s="22">
        <v>3646570</v>
      </c>
      <c r="D36" s="73"/>
      <c r="E36" s="7">
        <v>7326722</v>
      </c>
      <c r="F36" s="7">
        <v>7326722</v>
      </c>
      <c r="G36" s="7">
        <f t="shared" si="0"/>
        <v>0</v>
      </c>
      <c r="H36" s="11">
        <v>7326721.5800000001</v>
      </c>
      <c r="I36" s="11"/>
      <c r="J36" s="7">
        <f t="shared" si="1"/>
        <v>-0.41999999992549419</v>
      </c>
      <c r="K36" s="8">
        <f t="shared" si="2"/>
        <v>99.999994267559217</v>
      </c>
      <c r="L36" s="7">
        <f t="shared" si="3"/>
        <v>3680151.58</v>
      </c>
      <c r="M36" s="101">
        <f t="shared" si="4"/>
        <v>200.92090868953565</v>
      </c>
    </row>
    <row r="37" spans="1:13" s="154" customFormat="1" ht="30.75" customHeight="1" x14ac:dyDescent="0.25">
      <c r="A37" s="25" t="s">
        <v>99</v>
      </c>
      <c r="B37" s="21" t="s">
        <v>118</v>
      </c>
      <c r="C37" s="8">
        <f>C38+C39+C40</f>
        <v>96860</v>
      </c>
      <c r="D37" s="73">
        <f>C37/C42*100</f>
        <v>1.5564478071958714</v>
      </c>
      <c r="E37" s="8">
        <f>E38+E39+E40</f>
        <v>93500</v>
      </c>
      <c r="F37" s="8">
        <f>F38+F39+F40</f>
        <v>93500</v>
      </c>
      <c r="G37" s="8">
        <f t="shared" si="0"/>
        <v>0</v>
      </c>
      <c r="H37" s="8">
        <f>H38+H39+H40</f>
        <v>93500</v>
      </c>
      <c r="I37" s="8">
        <f>H37/H42*100</f>
        <v>0.83541060712341875</v>
      </c>
      <c r="J37" s="8">
        <f t="shared" si="1"/>
        <v>0</v>
      </c>
      <c r="K37" s="8">
        <f t="shared" si="2"/>
        <v>100</v>
      </c>
      <c r="L37" s="8">
        <f t="shared" si="3"/>
        <v>-3360</v>
      </c>
      <c r="M37" s="102">
        <f t="shared" si="4"/>
        <v>96.531075779475529</v>
      </c>
    </row>
    <row r="38" spans="1:13" s="152" customFormat="1" ht="30.75" customHeight="1" x14ac:dyDescent="0.25">
      <c r="A38" s="61" t="s">
        <v>96</v>
      </c>
      <c r="B38" s="22" t="s">
        <v>119</v>
      </c>
      <c r="C38" s="22">
        <v>15000</v>
      </c>
      <c r="D38" s="151"/>
      <c r="E38" s="7">
        <v>18000</v>
      </c>
      <c r="F38" s="7">
        <v>18000</v>
      </c>
      <c r="G38" s="7"/>
      <c r="H38" s="11">
        <v>18000</v>
      </c>
      <c r="I38" s="11"/>
      <c r="J38" s="7">
        <f t="shared" si="1"/>
        <v>0</v>
      </c>
      <c r="K38" s="7">
        <f t="shared" si="2"/>
        <v>100</v>
      </c>
      <c r="L38" s="7">
        <f t="shared" si="3"/>
        <v>3000</v>
      </c>
      <c r="M38" s="101">
        <f t="shared" si="4"/>
        <v>120</v>
      </c>
    </row>
    <row r="39" spans="1:13" s="152" customFormat="1" ht="41.25" customHeight="1" x14ac:dyDescent="0.25">
      <c r="A39" s="61" t="s">
        <v>97</v>
      </c>
      <c r="B39" s="22" t="s">
        <v>120</v>
      </c>
      <c r="C39" s="22">
        <v>80900</v>
      </c>
      <c r="D39" s="151"/>
      <c r="E39" s="7">
        <v>73300</v>
      </c>
      <c r="F39" s="7">
        <v>73300</v>
      </c>
      <c r="G39" s="7"/>
      <c r="H39" s="11">
        <v>73300</v>
      </c>
      <c r="I39" s="11"/>
      <c r="J39" s="7">
        <f t="shared" si="1"/>
        <v>0</v>
      </c>
      <c r="K39" s="7">
        <f t="shared" si="2"/>
        <v>100</v>
      </c>
      <c r="L39" s="7">
        <f t="shared" si="3"/>
        <v>-7600</v>
      </c>
      <c r="M39" s="101">
        <f t="shared" si="4"/>
        <v>90.605686032138451</v>
      </c>
    </row>
    <row r="40" spans="1:13" s="152" customFormat="1" ht="16.5" customHeight="1" x14ac:dyDescent="0.25">
      <c r="A40" s="61" t="s">
        <v>98</v>
      </c>
      <c r="B40" s="22" t="s">
        <v>121</v>
      </c>
      <c r="C40" s="22">
        <v>960</v>
      </c>
      <c r="D40" s="151"/>
      <c r="E40" s="7">
        <v>2200</v>
      </c>
      <c r="F40" s="7">
        <v>2200</v>
      </c>
      <c r="G40" s="7"/>
      <c r="H40" s="11">
        <v>2200</v>
      </c>
      <c r="I40" s="11"/>
      <c r="J40" s="7">
        <f t="shared" si="1"/>
        <v>0</v>
      </c>
      <c r="K40" s="7">
        <f t="shared" si="2"/>
        <v>100</v>
      </c>
      <c r="L40" s="7">
        <f t="shared" si="3"/>
        <v>1240</v>
      </c>
      <c r="M40" s="101">
        <f t="shared" si="4"/>
        <v>229.16666666666666</v>
      </c>
    </row>
    <row r="41" spans="1:13" s="154" customFormat="1" ht="25.5" customHeight="1" x14ac:dyDescent="0.25">
      <c r="A41" s="26" t="s">
        <v>59</v>
      </c>
      <c r="B41" s="21" t="s">
        <v>122</v>
      </c>
      <c r="C41" s="21"/>
      <c r="D41" s="73"/>
      <c r="E41" s="8"/>
      <c r="F41" s="8"/>
      <c r="G41" s="8">
        <f t="shared" si="0"/>
        <v>0</v>
      </c>
      <c r="H41" s="18"/>
      <c r="I41" s="18"/>
      <c r="J41" s="8">
        <f t="shared" si="1"/>
        <v>0</v>
      </c>
      <c r="K41" s="8"/>
      <c r="L41" s="8">
        <f t="shared" si="3"/>
        <v>0</v>
      </c>
      <c r="M41" s="102"/>
    </row>
    <row r="42" spans="1:13" s="154" customFormat="1" ht="19.5" customHeight="1" x14ac:dyDescent="0.25">
      <c r="A42" s="9" t="s">
        <v>55</v>
      </c>
      <c r="B42" s="161"/>
      <c r="C42" s="12">
        <f>C10+C30</f>
        <v>6223144.75</v>
      </c>
      <c r="D42" s="73"/>
      <c r="E42" s="12">
        <f>E10+E30</f>
        <v>11145332</v>
      </c>
      <c r="F42" s="12">
        <f>F10+F30</f>
        <v>11145332</v>
      </c>
      <c r="G42" s="8">
        <f t="shared" si="0"/>
        <v>0</v>
      </c>
      <c r="H42" s="12">
        <f>H10+H30</f>
        <v>11192101.129999999</v>
      </c>
      <c r="I42" s="12"/>
      <c r="J42" s="8">
        <f t="shared" si="1"/>
        <v>46769.129999998957</v>
      </c>
      <c r="K42" s="8">
        <f t="shared" si="2"/>
        <v>100.41962976069263</v>
      </c>
      <c r="L42" s="8">
        <f t="shared" si="3"/>
        <v>4968956.379999999</v>
      </c>
      <c r="M42" s="102">
        <f t="shared" si="4"/>
        <v>179.84638923913826</v>
      </c>
    </row>
    <row r="43" spans="1:13" ht="15.75" x14ac:dyDescent="0.25">
      <c r="A43" s="10"/>
    </row>
    <row r="44" spans="1:13" ht="16.5" customHeight="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</row>
    <row r="45" spans="1:13" ht="27" customHeight="1" x14ac:dyDescent="0.25">
      <c r="A45" s="19" t="s">
        <v>100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 t="s">
        <v>101</v>
      </c>
    </row>
    <row r="46" spans="1:13" ht="18.75" customHeight="1" x14ac:dyDescent="0.25">
      <c r="A46" s="19" t="s">
        <v>28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47" spans="1:13" ht="18.75" customHeight="1" x14ac:dyDescent="0.25">
      <c r="A47" s="19" t="s">
        <v>29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 t="s">
        <v>30</v>
      </c>
    </row>
    <row r="48" spans="1:13" ht="18.75" customHeight="1" x14ac:dyDescent="0.25">
      <c r="A48" s="19" t="s">
        <v>28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49" spans="1:1" x14ac:dyDescent="0.25">
      <c r="A49" s="19"/>
    </row>
  </sheetData>
  <mergeCells count="23">
    <mergeCell ref="K1:L1"/>
    <mergeCell ref="G5:G6"/>
    <mergeCell ref="A3:K3"/>
    <mergeCell ref="A2:L2"/>
    <mergeCell ref="A5:A6"/>
    <mergeCell ref="B5:B6"/>
    <mergeCell ref="C5:D6"/>
    <mergeCell ref="E5:E7"/>
    <mergeCell ref="F5:F7"/>
    <mergeCell ref="H5:I6"/>
    <mergeCell ref="H8:H9"/>
    <mergeCell ref="A8:A9"/>
    <mergeCell ref="B8:B9"/>
    <mergeCell ref="E8:E9"/>
    <mergeCell ref="F8:F9"/>
    <mergeCell ref="G8:G9"/>
    <mergeCell ref="M8:M9"/>
    <mergeCell ref="L5:M6"/>
    <mergeCell ref="I8:I9"/>
    <mergeCell ref="J8:J9"/>
    <mergeCell ref="J5:K6"/>
    <mergeCell ref="K8:K9"/>
    <mergeCell ref="L8:L9"/>
  </mergeCells>
  <pageMargins left="0.51181102362204722" right="0.11811023622047245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2015-03-23T05:59:43Z</dcterms:modified>
</cp:coreProperties>
</file>